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30" windowWidth="6570" windowHeight="5745" tabRatio="697" activeTab="0"/>
  </bookViews>
  <sheets>
    <sheet name="BS" sheetId="1" r:id="rId1"/>
    <sheet name="IS" sheetId="2" r:id="rId2"/>
    <sheet name="Equity" sheetId="3" r:id="rId3"/>
    <sheet name="Cashflow" sheetId="4" r:id="rId4"/>
    <sheet name="Notes " sheetId="5" r:id="rId5"/>
  </sheets>
  <definedNames>
    <definedName name="_xlnm.Print_Area" localSheetId="0">'BS'!$A$1:$D$61</definedName>
    <definedName name="_xlnm.Print_Area" localSheetId="3">'Cashflow'!$A$1:$F$57</definedName>
    <definedName name="_xlnm.Print_Area" localSheetId="2">'Equity'!$A$1:$J$46</definedName>
    <definedName name="_xlnm.Print_Area" localSheetId="1">'IS'!$A$1:$H$59</definedName>
    <definedName name="_xlnm.Print_Area" localSheetId="4">'Notes '!$A$1:$I$208</definedName>
    <definedName name="_xlnm.Print_Titles" localSheetId="4">'Notes '!$1:$5</definedName>
  </definedNames>
  <calcPr fullCalcOnLoad="1"/>
</workbook>
</file>

<file path=xl/sharedStrings.xml><?xml version="1.0" encoding="utf-8"?>
<sst xmlns="http://schemas.openxmlformats.org/spreadsheetml/2006/main" count="367" uniqueCount="275">
  <si>
    <t>Quarter</t>
  </si>
  <si>
    <t>RM'000</t>
  </si>
  <si>
    <t>To Date</t>
  </si>
  <si>
    <t>Revenue</t>
  </si>
  <si>
    <t>Taxation</t>
  </si>
  <si>
    <t>Receivables</t>
  </si>
  <si>
    <t>Cash and bank balances</t>
  </si>
  <si>
    <t>Payables</t>
  </si>
  <si>
    <t>CONDENSED CONSOLIDATED STATEMENT OF CHANGES IN EQUITY</t>
  </si>
  <si>
    <t>Share</t>
  </si>
  <si>
    <t>Capital</t>
  </si>
  <si>
    <t>Retained</t>
  </si>
  <si>
    <t>Profits</t>
  </si>
  <si>
    <t>Total</t>
  </si>
  <si>
    <t>1.</t>
  </si>
  <si>
    <t>Valuation of Property, Plant and Equipment</t>
  </si>
  <si>
    <t>Subsequent Events</t>
  </si>
  <si>
    <t>Review Of Performance</t>
  </si>
  <si>
    <t>Audit Report</t>
  </si>
  <si>
    <t>Seasonality or Cyclicality</t>
  </si>
  <si>
    <t>Dividends</t>
  </si>
  <si>
    <t>Segmental Reporting</t>
  </si>
  <si>
    <t>Purchase or Disposal of Quoted Securities</t>
  </si>
  <si>
    <t>Group Borrowings and Debt Securities</t>
  </si>
  <si>
    <t>Off Balance Sheet Financial Instruments</t>
  </si>
  <si>
    <t>Material Litigation</t>
  </si>
  <si>
    <t>SELECTED EXPLANATORY NOTES</t>
  </si>
  <si>
    <t>Basic Earnings Per Share (sen)</t>
  </si>
  <si>
    <t>Purchase of property, plant and equipment</t>
  </si>
  <si>
    <t>Change In The Composition of The Group</t>
  </si>
  <si>
    <t>Unquoted Investments / Properties</t>
  </si>
  <si>
    <t xml:space="preserve">   shares in issue ('000)</t>
  </si>
  <si>
    <t>Weighted average number of ordinary</t>
  </si>
  <si>
    <t>The basic earnings per share for the quarter and cumulative year to date are computed as follow:</t>
  </si>
  <si>
    <t>Finance cost</t>
  </si>
  <si>
    <t>Other operating income</t>
  </si>
  <si>
    <t>Operating expenses</t>
  </si>
  <si>
    <t>Share premium</t>
  </si>
  <si>
    <t>Share capital</t>
  </si>
  <si>
    <t>Deferred taxation</t>
  </si>
  <si>
    <t>Note :</t>
  </si>
  <si>
    <t>Property, plant and equipment</t>
  </si>
  <si>
    <t>Inventories</t>
  </si>
  <si>
    <t>Current assets</t>
  </si>
  <si>
    <t>Current liabilities</t>
  </si>
  <si>
    <t>(The figures have not been audited)</t>
  </si>
  <si>
    <t>As At End</t>
  </si>
  <si>
    <t xml:space="preserve">Of Current </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</si>
  <si>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</si>
  <si>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</si>
  <si>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</si>
  <si>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</si>
  <si>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</si>
  <si>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</si>
  <si>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</si>
  <si>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</si>
  <si>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</si>
  <si>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</si>
  <si>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</si>
  <si>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</si>
  <si>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</si>
  <si>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</si>
  <si>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Net cash from financing activities</t>
  </si>
  <si>
    <t>Net increase in cash and cash equivalents</t>
  </si>
  <si>
    <t>Cash and cash equivalents at beginning</t>
  </si>
  <si>
    <t>Cash and cash equivalents at end</t>
  </si>
  <si>
    <t>Exceptional items</t>
  </si>
  <si>
    <t>Estimates</t>
  </si>
  <si>
    <t>Issuance or repayment of debt/equity securities</t>
  </si>
  <si>
    <t xml:space="preserve">There were no changes to the estimates that have been used in the preparation of the current financial </t>
  </si>
  <si>
    <t>statements.</t>
  </si>
  <si>
    <t>Contingent Liabilities and Contingent Assets</t>
  </si>
  <si>
    <t>Capital Commitments</t>
  </si>
  <si>
    <t>Taxation comprise the following :</t>
  </si>
  <si>
    <t>Secured</t>
  </si>
  <si>
    <t>Unsecured</t>
  </si>
  <si>
    <t>Short term</t>
  </si>
  <si>
    <t>Bankers acceptance</t>
  </si>
  <si>
    <t>Basis of calculation of earnings per share</t>
  </si>
  <si>
    <t>Indivdual</t>
  </si>
  <si>
    <t xml:space="preserve">As At </t>
  </si>
  <si>
    <t>Current Year  Prospects</t>
  </si>
  <si>
    <t>Tax recoverable</t>
  </si>
  <si>
    <t>Preceding</t>
  </si>
  <si>
    <t>Cumulative</t>
  </si>
  <si>
    <t>(The figures  have not been audited)</t>
  </si>
  <si>
    <t>Represented by:</t>
  </si>
  <si>
    <t>Bank overdrafts</t>
  </si>
  <si>
    <t>Corporate Proposals</t>
  </si>
  <si>
    <t>Intangible assets</t>
  </si>
  <si>
    <t>Repayment of bank borrowings</t>
  </si>
  <si>
    <t>Dividend payable</t>
  </si>
  <si>
    <t>Long term</t>
  </si>
  <si>
    <t>Cumulative Quarter</t>
  </si>
  <si>
    <t>Total equity</t>
  </si>
  <si>
    <t>Other payables and accruals</t>
  </si>
  <si>
    <t>Term loans</t>
  </si>
  <si>
    <t>Basis of Preparation</t>
  </si>
  <si>
    <t>Based on profit for the period :</t>
  </si>
  <si>
    <t>- Current tax</t>
  </si>
  <si>
    <t>- Deferred taxation</t>
  </si>
  <si>
    <t xml:space="preserve">Receivables </t>
  </si>
  <si>
    <t>Income tax paid</t>
  </si>
  <si>
    <t>Net cash used in investing activities</t>
  </si>
  <si>
    <t xml:space="preserve">Malaysia </t>
  </si>
  <si>
    <t>assets</t>
  </si>
  <si>
    <t xml:space="preserve">Capital </t>
  </si>
  <si>
    <t>expenditure</t>
  </si>
  <si>
    <t>Current Year To Date</t>
  </si>
  <si>
    <t>Retained profits</t>
  </si>
  <si>
    <t>Other receivables and deposits</t>
  </si>
  <si>
    <t>Distributable</t>
  </si>
  <si>
    <t>There are no outstanding capital commitments at the end of the current quarter.</t>
  </si>
  <si>
    <t>Investment in Associates</t>
  </si>
  <si>
    <t>Proceeds from disposal of property, plant &amp; equipment</t>
  </si>
  <si>
    <t>Reconcilitation of statutory tax rate to effective tax rate :</t>
  </si>
  <si>
    <t>Statutory tax rate</t>
  </si>
  <si>
    <t>%</t>
  </si>
  <si>
    <t>Bank Overdraft</t>
  </si>
  <si>
    <t>ASSETS</t>
  </si>
  <si>
    <t>Non-current assets</t>
  </si>
  <si>
    <t>TOTAL ASSETS</t>
  </si>
  <si>
    <t>EQUITY &amp; LIABILITIES</t>
  </si>
  <si>
    <t>Non-current liabilities</t>
  </si>
  <si>
    <t>TOTAL EQUITY &amp; LIBILITIES</t>
  </si>
  <si>
    <t>Cash used in operations</t>
  </si>
  <si>
    <t>Net cash used in operating activities</t>
  </si>
  <si>
    <t>Total liabilities</t>
  </si>
  <si>
    <t xml:space="preserve">Provision for taxation </t>
  </si>
  <si>
    <t>(Loss)/ Profit from operations</t>
  </si>
  <si>
    <t>Net (loss)/ profit for the period</t>
  </si>
  <si>
    <t>There were  no contingent liabilities and contingent assets of a material nature as at the date of this report.</t>
  </si>
  <si>
    <t>There were no issuance or repayment of debt or equity securities for the current financial year to date.</t>
  </si>
  <si>
    <t>No dividend has been proposed for the current financial period to date.</t>
  </si>
  <si>
    <t>reporting quarter and the date of this announcement.</t>
  </si>
  <si>
    <t>There were no sale of unquoted investments and properties for the current quarter under review.</t>
  </si>
  <si>
    <t>(b) There were no investments in quoted securities as at the end of the reporting period.</t>
  </si>
  <si>
    <t>The Group does not have any financial instruments with off balance sheet risk as at the date of this report.</t>
  </si>
  <si>
    <t xml:space="preserve">There is no diluted earnings per share as the Company does not have any convertible financial instruments </t>
  </si>
  <si>
    <t>as at the end of the reported quarter and year.</t>
  </si>
  <si>
    <t>Translation</t>
  </si>
  <si>
    <t>Reserve</t>
  </si>
  <si>
    <t>Translation reserves</t>
  </si>
  <si>
    <t xml:space="preserve">In the opinion of the directors, there were no material events that have arisen between the end of the </t>
  </si>
  <si>
    <t>There were no change in the composition of the Group for the financial year to date.</t>
  </si>
  <si>
    <t>(a) There were  no purchases or disposals of quoted securities for the current quarter under review.</t>
  </si>
  <si>
    <t>The Group does not have any material litigation as at the date of this report.</t>
  </si>
  <si>
    <t>Treasury shares</t>
  </si>
  <si>
    <t>Treasury</t>
  </si>
  <si>
    <t>Shares</t>
  </si>
  <si>
    <t>Current Quarter</t>
  </si>
  <si>
    <t>Factoring liabilities</t>
  </si>
  <si>
    <t xml:space="preserve">Total </t>
  </si>
  <si>
    <t>Equity</t>
  </si>
  <si>
    <t xml:space="preserve"> </t>
  </si>
  <si>
    <t>Balance at 1.8.2010</t>
  </si>
  <si>
    <t xml:space="preserve">The interim financial statements are unaudited and have been prepared in compliance with Financial </t>
  </si>
  <si>
    <t xml:space="preserve">Reporting Standards (“FRS”) 134 Interim Financial Reporting and Chapter 9 part K of the Listing 
</t>
  </si>
  <si>
    <t>Requirements of the Bursa Malaysia Securities Berhad (“Bursa Malaysia”).</t>
  </si>
  <si>
    <t xml:space="preserve">The interim financial statements should be read in conjunction with the audited financial statements 
</t>
  </si>
  <si>
    <t xml:space="preserve">provide an explanation of events and transactions that are significant to an understanding of the </t>
  </si>
  <si>
    <t xml:space="preserve">The same accounting policies and methods of computation are followed in the interim financial </t>
  </si>
  <si>
    <t>sales have an impact on revenue and earnings.</t>
  </si>
  <si>
    <t>As the Group is basically involved in the distribution of fashion apparels, major festivals and carnival</t>
  </si>
  <si>
    <t xml:space="preserve">Business segments
</t>
  </si>
  <si>
    <t xml:space="preserve">The Group is principally engaged in the manufacturing, marketing, distribution and retailing of jeanswear, </t>
  </si>
  <si>
    <t xml:space="preserve">other fashion apparels and accessories. Business segmental information has therefore not been </t>
  </si>
  <si>
    <t xml:space="preserve">prepared as the Group’s revenue, operating profit, assets employed, liabilities, capital expenditure, </t>
  </si>
  <si>
    <t xml:space="preserve">depreciation and non-cash expenses are mainly confined to one business segment.
</t>
  </si>
  <si>
    <t xml:space="preserve">Geographical Segments
</t>
  </si>
  <si>
    <t xml:space="preserve">In presenting information on the basis of geographical segments, segment revenue is based on the </t>
  </si>
  <si>
    <t>There were  no corporate proposals for the current quarter.</t>
  </si>
  <si>
    <t>Investment property</t>
  </si>
  <si>
    <t>The Condensed Consolidated Cash Flow Statement should be read in conjunction with the Annual Financial</t>
  </si>
  <si>
    <t xml:space="preserve">financial statements.
</t>
  </si>
  <si>
    <t>Before Tax</t>
  </si>
  <si>
    <t>Profit/(Loss)</t>
  </si>
  <si>
    <t>(Payment)/ Drawdown of factoring liabilities</t>
  </si>
  <si>
    <t>(Payment)/ Drawdown of bankers acceptance</t>
  </si>
  <si>
    <t>Purchase of treasury shares</t>
  </si>
  <si>
    <r>
      <t>YEN GLOBAL BERHAD</t>
    </r>
    <r>
      <rPr>
        <b/>
        <sz val="8"/>
        <rFont val="Times New Roman"/>
        <family val="1"/>
      </rPr>
      <t xml:space="preserve"> (Company No. 570396-D)</t>
    </r>
  </si>
  <si>
    <t>Material change in profit before taxation as compared to preceding quarter</t>
  </si>
  <si>
    <t xml:space="preserve">The business of the Group is managed principally in Malaysia and its products are distributed
</t>
  </si>
  <si>
    <t xml:space="preserve">geographical location of customers whereas segment assets are based on the geographical </t>
  </si>
  <si>
    <t xml:space="preserve">location of assets. 
</t>
  </si>
  <si>
    <t>Total retained profits of the Group are as follows:</t>
  </si>
  <si>
    <t xml:space="preserve"> - Realised</t>
  </si>
  <si>
    <t xml:space="preserve"> - Unrealised</t>
  </si>
  <si>
    <t xml:space="preserve">changes in the financial position and performance of Yen Global Berhad. (“Yen” or “Company”) </t>
  </si>
  <si>
    <t>and its subsidiary companies (hereinafter referred to as the “Group”) since the financial year</t>
  </si>
  <si>
    <t>Europe</t>
  </si>
  <si>
    <t>mainly in Malaysia and Europe</t>
  </si>
  <si>
    <t>Treasury Shares</t>
  </si>
  <si>
    <t>The details of treasury shares repurchased during the year to date are as follows:</t>
  </si>
  <si>
    <t>Month</t>
  </si>
  <si>
    <t>Price per share</t>
  </si>
  <si>
    <t>No. of shares</t>
  </si>
  <si>
    <t>Total consideration</t>
  </si>
  <si>
    <t>Lowest</t>
  </si>
  <si>
    <t>Highest</t>
  </si>
  <si>
    <t>RM</t>
  </si>
  <si>
    <t>Group borrowings</t>
  </si>
  <si>
    <t>Add : Consolidation adjustments</t>
  </si>
  <si>
    <t>CONDENSED CONSOLIDATED STATEMENT OF COMPREHENSIVE INCOME</t>
  </si>
  <si>
    <t>CONDENSED CONSOLIDATED STATEMENT OF CASH FLOWS</t>
  </si>
  <si>
    <t>Other comprehensive income/(loss), net of tax</t>
  </si>
  <si>
    <t>Total comprehensive income/(loss) for</t>
  </si>
  <si>
    <t xml:space="preserve">   the period</t>
  </si>
  <si>
    <t xml:space="preserve"> Equity holders of the parent</t>
  </si>
  <si>
    <t xml:space="preserve"> Minority interest</t>
  </si>
  <si>
    <t>Total comprehensive income/(loss) attributable to:</t>
  </si>
  <si>
    <t>Total comprehensive (loss)/income for the period</t>
  </si>
  <si>
    <t xml:space="preserve"> Minority interests</t>
  </si>
  <si>
    <t xml:space="preserve">Basic earnings per share attributable to </t>
  </si>
  <si>
    <t xml:space="preserve">   owners of the parent (sen)</t>
  </si>
  <si>
    <t>The unaudited Condensed Consolidated Statement of Financial Position should be read in conjunction with</t>
  </si>
  <si>
    <t xml:space="preserve">The unaudited Condensed Consolidated Statement of Comprehensive Income should be read in conjunction with the Group's </t>
  </si>
  <si>
    <t>The unaudited Condensed Consolidated Statement Of Changes In Equity should be read in conjunction with the Group's audited</t>
  </si>
  <si>
    <t xml:space="preserve"> for the period</t>
  </si>
  <si>
    <t>Total comprehensive loss</t>
  </si>
  <si>
    <t>Shares acquired</t>
  </si>
  <si>
    <t>31.7.11</t>
  </si>
  <si>
    <t>Revaluation</t>
  </si>
  <si>
    <t>------------------Non-distributable------------------</t>
  </si>
  <si>
    <t>----------------------Attributable to Equity Holders of the Parent----------------------</t>
  </si>
  <si>
    <t>Revaluation reserves</t>
  </si>
  <si>
    <t>Realised and Unrealised Profit(Loss)</t>
  </si>
  <si>
    <t>Net Profit(Loss) for the period (RM'000)</t>
  </si>
  <si>
    <t>Profit(loss) before tax</t>
  </si>
  <si>
    <t>Profit(loss) attributable to:</t>
  </si>
  <si>
    <t>Profit(loss) before taxation</t>
  </si>
  <si>
    <t>Operating profit(loss) before working capital changes</t>
  </si>
  <si>
    <t>FOR THE FIRST QUARTER ENDED 31 OCTOBER 2011</t>
  </si>
  <si>
    <t>31.10.10</t>
  </si>
  <si>
    <t>31.10.11</t>
  </si>
  <si>
    <t>audited financial statements for the year ended 31 July 2011.</t>
  </si>
  <si>
    <t>Non-controlling interests</t>
  </si>
  <si>
    <t>Equity attributable to owners of the parent</t>
  </si>
  <si>
    <t>Borrowings</t>
  </si>
  <si>
    <t>Non-controlling</t>
  </si>
  <si>
    <t>Interests</t>
  </si>
  <si>
    <t>First quarter ended</t>
  </si>
  <si>
    <t>Balance at 1.8.2011</t>
  </si>
  <si>
    <t>Balance at 31.10.2011</t>
  </si>
  <si>
    <t>the Group's audited financial statements for the year ended 31 July 2011.</t>
  </si>
  <si>
    <t>Balance at 31.10.2010</t>
  </si>
  <si>
    <t>Report for the year ended 31 July 2011 and the accompanying explanatory notes attached to the interim</t>
  </si>
  <si>
    <t>Effects of changes in exchange rates</t>
  </si>
  <si>
    <t>31 OCTOBER 2011</t>
  </si>
  <si>
    <t>statements as compared with the financial statements for the financial year ended 31 July 2011.</t>
  </si>
  <si>
    <t>The auditors' report on the financial statements for the year ended 31 July 2011 was not qualified.</t>
  </si>
  <si>
    <t>There were no exceptional items for the period under review.</t>
  </si>
  <si>
    <t>statements for the year ended 31 July 2011.</t>
  </si>
  <si>
    <t>The total treasury shares held as at year to date is 282,100.</t>
  </si>
  <si>
    <t>AS AT 31 OCTOBER 2011</t>
  </si>
  <si>
    <t xml:space="preserve">CONDENSED CONSOLIDATED STATEMENT OF FINANCIAL POSITION  </t>
  </si>
  <si>
    <t>The revenue of RM11.3 million achieved in the current quarter was 17% lower than the RM13.7</t>
  </si>
  <si>
    <t xml:space="preserve">million achieved for the corresponding period in the previous year due to further consolidation in our </t>
  </si>
  <si>
    <t>market sectors both locally and in the United Kingdom. Our proactive measures to improve profit margins</t>
  </si>
  <si>
    <t xml:space="preserve">Turnover for this quarter of RM11.3 million is 26% higher than the RM9.0 million achieved  in  </t>
  </si>
  <si>
    <t>the previous quarter as this quarter partly captures sales during festive periods. In view of this and due to</t>
  </si>
  <si>
    <t>The uncertain economic outlook in the global markets may have a contagion effect on local</t>
  </si>
  <si>
    <t>consumer spending. In view of this, the Board expects the business enviroment to be competitive and</t>
  </si>
  <si>
    <t>RM0.4 million as compared to RM1.9 million in the corresponding previous quarter.</t>
  </si>
  <si>
    <t xml:space="preserve">and product range have produced a favourable impact. As a result Group loss before tax have narrowed to </t>
  </si>
  <si>
    <t xml:space="preserve">for the year ended 31 July 2011. These explanatory notes attached to the interim financial statements </t>
  </si>
  <si>
    <t>ended 31 July 2011.</t>
  </si>
  <si>
    <t>There were no changes in the valuation of property, plant and equipment since the last audited financial</t>
  </si>
  <si>
    <t xml:space="preserve">financial statements for the year ended 31 July 2011. The accompanying notes are an intergral part of this statement.
</t>
  </si>
  <si>
    <t>Tax impact of losses in subsidiaries</t>
  </si>
  <si>
    <t>challenging. However, our established brands will continue to give the Group a strong advantage in the</t>
  </si>
  <si>
    <t>strategies, the Group will produce a set of better results in the current financial year.</t>
  </si>
  <si>
    <t xml:space="preserve">apparel market. The Board is confident that on account of its resilient brands and remodelled marketing </t>
  </si>
  <si>
    <t>as compared to RM16.6 million in the preceding quarter.</t>
  </si>
  <si>
    <t xml:space="preserve">various provisions and impairments in the previous quarter, loss before tax improved to RM0.4 million </t>
  </si>
</sst>
</file>

<file path=xl/styles.xml><?xml version="1.0" encoding="utf-8"?>
<styleSheet xmlns="http://schemas.openxmlformats.org/spreadsheetml/2006/main">
  <numFmts count="4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_);\(0\)"/>
    <numFmt numFmtId="194" formatCode="[$-409]dddd\,\ mmmm\ dd\,\ yyyy"/>
    <numFmt numFmtId="195" formatCode="d\.m\.yy;@"/>
  </numFmts>
  <fonts count="48">
    <font>
      <sz val="10"/>
      <name val="Arial"/>
      <family val="0"/>
    </font>
    <font>
      <sz val="10"/>
      <name val="Times New Roman"/>
      <family val="1"/>
    </font>
    <font>
      <b/>
      <sz val="10"/>
      <name val="Times New Roman"/>
      <family val="1"/>
    </font>
    <font>
      <u val="single"/>
      <sz val="10"/>
      <name val="Times New Roman"/>
      <family val="1"/>
    </font>
    <font>
      <sz val="11"/>
      <name val="Times New Roman"/>
      <family val="1"/>
    </font>
    <font>
      <u val="single"/>
      <sz val="10"/>
      <color indexed="12"/>
      <name val="Arial"/>
      <family val="2"/>
    </font>
    <font>
      <u val="single"/>
      <sz val="10"/>
      <color indexed="36"/>
      <name val="Arial"/>
      <family val="2"/>
    </font>
    <font>
      <b/>
      <sz val="12"/>
      <name val="Times New Roman"/>
      <family val="1"/>
    </font>
    <font>
      <b/>
      <sz val="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medium"/>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179" fontId="1" fillId="0" borderId="0" xfId="42" applyNumberFormat="1" applyFont="1" applyAlignment="1">
      <alignment/>
    </xf>
    <xf numFmtId="179" fontId="1" fillId="0" borderId="0" xfId="42" applyNumberFormat="1" applyFont="1" applyAlignment="1">
      <alignment horizontal="center"/>
    </xf>
    <xf numFmtId="179" fontId="1" fillId="0" borderId="0" xfId="42" applyNumberFormat="1" applyFont="1" applyBorder="1" applyAlignment="1">
      <alignment/>
    </xf>
    <xf numFmtId="179" fontId="1" fillId="0" borderId="0" xfId="42" applyNumberFormat="1" applyFont="1" applyBorder="1" applyAlignment="1">
      <alignment horizontal="center"/>
    </xf>
    <xf numFmtId="179" fontId="1" fillId="0" borderId="0" xfId="0" applyNumberFormat="1" applyFont="1" applyAlignment="1">
      <alignment horizontal="center"/>
    </xf>
    <xf numFmtId="43" fontId="1" fillId="0" borderId="0" xfId="42"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9" fontId="1" fillId="0" borderId="10" xfId="42" applyNumberFormat="1" applyFont="1" applyBorder="1" applyAlignment="1">
      <alignmen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33" borderId="0" xfId="0" applyFont="1" applyFill="1" applyAlignment="1">
      <alignment/>
    </xf>
    <xf numFmtId="0" fontId="4" fillId="0" borderId="0" xfId="0" applyFont="1" applyAlignment="1">
      <alignment/>
    </xf>
    <xf numFmtId="0" fontId="4" fillId="0" borderId="0" xfId="0" applyFont="1" applyFill="1" applyAlignment="1">
      <alignment/>
    </xf>
    <xf numFmtId="16" fontId="1" fillId="0" borderId="0" xfId="0" applyNumberFormat="1" applyFont="1" applyAlignment="1">
      <alignment horizontal="center"/>
    </xf>
    <xf numFmtId="179" fontId="2" fillId="0" borderId="0" xfId="42" applyNumberFormat="1" applyFont="1" applyAlignment="1">
      <alignment/>
    </xf>
    <xf numFmtId="179" fontId="2" fillId="0" borderId="0" xfId="42" applyNumberFormat="1" applyFont="1" applyBorder="1" applyAlignment="1">
      <alignment/>
    </xf>
    <xf numFmtId="179" fontId="1" fillId="0" borderId="0" xfId="42" applyNumberFormat="1" applyFont="1" applyFill="1" applyAlignment="1">
      <alignment horizontal="center"/>
    </xf>
    <xf numFmtId="179" fontId="1" fillId="0" borderId="0" xfId="42" applyNumberFormat="1" applyFont="1" applyFill="1" applyBorder="1" applyAlignment="1">
      <alignment/>
    </xf>
    <xf numFmtId="0" fontId="2" fillId="0" borderId="0" xfId="0" applyFont="1" applyAlignment="1">
      <alignment horizontal="left"/>
    </xf>
    <xf numFmtId="0" fontId="2" fillId="0" borderId="0" xfId="0" applyFont="1" applyAlignment="1" quotePrefix="1">
      <alignment horizontal="left"/>
    </xf>
    <xf numFmtId="0" fontId="2" fillId="0" borderId="0" xfId="0" applyFont="1" applyFill="1" applyAlignment="1">
      <alignment horizontal="left"/>
    </xf>
    <xf numFmtId="41" fontId="1" fillId="0" borderId="0" xfId="0" applyNumberFormat="1" applyFont="1" applyFill="1" applyBorder="1" applyAlignment="1">
      <alignment/>
    </xf>
    <xf numFmtId="41" fontId="1" fillId="0" borderId="0" xfId="0" applyNumberFormat="1" applyFont="1" applyFill="1" applyAlignment="1">
      <alignment/>
    </xf>
    <xf numFmtId="0" fontId="3" fillId="0" borderId="0" xfId="0" applyFont="1" applyFill="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41" fontId="1" fillId="0" borderId="0" xfId="0" applyNumberFormat="1" applyFont="1" applyAlignment="1">
      <alignment horizontal="center"/>
    </xf>
    <xf numFmtId="41" fontId="1" fillId="0" borderId="0" xfId="0" applyNumberFormat="1" applyFont="1" applyAlignment="1">
      <alignment/>
    </xf>
    <xf numFmtId="179" fontId="1" fillId="0" borderId="0" xfId="42" applyNumberFormat="1" applyFont="1" applyFill="1" applyBorder="1" applyAlignment="1">
      <alignment horizontal="center"/>
    </xf>
    <xf numFmtId="43" fontId="1" fillId="0" borderId="0" xfId="42" applyFont="1" applyFill="1" applyBorder="1" applyAlignment="1">
      <alignment/>
    </xf>
    <xf numFmtId="0" fontId="1" fillId="0" borderId="0" xfId="0" applyFont="1" applyBorder="1" applyAlignment="1">
      <alignment/>
    </xf>
    <xf numFmtId="15" fontId="2" fillId="0" borderId="0" xfId="0" applyNumberFormat="1" applyFont="1" applyAlignment="1" quotePrefix="1">
      <alignment/>
    </xf>
    <xf numFmtId="15" fontId="2" fillId="0" borderId="0" xfId="0" applyNumberFormat="1" applyFont="1" applyAlignment="1">
      <alignment/>
    </xf>
    <xf numFmtId="15" fontId="1" fillId="0" borderId="0" xfId="0" applyNumberFormat="1" applyFont="1" applyAlignment="1">
      <alignment/>
    </xf>
    <xf numFmtId="16" fontId="3" fillId="0" borderId="0" xfId="0" applyNumberFormat="1" applyFont="1" applyFill="1" applyAlignment="1" quotePrefix="1">
      <alignment/>
    </xf>
    <xf numFmtId="179" fontId="2" fillId="0" borderId="0" xfId="42" applyNumberFormat="1" applyFont="1" applyBorder="1" applyAlignment="1">
      <alignment horizontal="center"/>
    </xf>
    <xf numFmtId="179" fontId="2" fillId="0" borderId="0" xfId="42" applyNumberFormat="1" applyFont="1" applyAlignment="1">
      <alignment horizontal="center"/>
    </xf>
    <xf numFmtId="0" fontId="2" fillId="0" borderId="0" xfId="0" applyFont="1" applyFill="1" applyAlignment="1" quotePrefix="1">
      <alignment horizontal="left"/>
    </xf>
    <xf numFmtId="0" fontId="2" fillId="0" borderId="0" xfId="0" applyFont="1" applyFill="1" applyAlignment="1">
      <alignment/>
    </xf>
    <xf numFmtId="0" fontId="1" fillId="33" borderId="0" xfId="0" applyFont="1" applyFill="1" applyBorder="1" applyAlignment="1">
      <alignment/>
    </xf>
    <xf numFmtId="0" fontId="4" fillId="0" borderId="0" xfId="0" applyFont="1" applyAlignment="1">
      <alignment horizontal="center"/>
    </xf>
    <xf numFmtId="0" fontId="4" fillId="0" borderId="0" xfId="0" applyFont="1" applyAlignment="1" quotePrefix="1">
      <alignment/>
    </xf>
    <xf numFmtId="0" fontId="7" fillId="0" borderId="0" xfId="0" applyFont="1" applyAlignment="1">
      <alignment/>
    </xf>
    <xf numFmtId="0" fontId="1" fillId="33" borderId="0" xfId="0" applyFont="1" applyFill="1" applyBorder="1" applyAlignment="1" quotePrefix="1">
      <alignment/>
    </xf>
    <xf numFmtId="0" fontId="1" fillId="0" borderId="0" xfId="0" applyFont="1" applyFill="1" applyAlignment="1" quotePrefix="1">
      <alignment/>
    </xf>
    <xf numFmtId="179" fontId="1" fillId="0" borderId="0" xfId="42" applyNumberFormat="1" applyFont="1" applyAlignment="1">
      <alignment horizontal="left"/>
    </xf>
    <xf numFmtId="179" fontId="1" fillId="0" borderId="0" xfId="42" applyNumberFormat="1" applyFont="1" applyBorder="1" applyAlignment="1">
      <alignment horizontal="left"/>
    </xf>
    <xf numFmtId="195" fontId="3" fillId="0" borderId="0" xfId="0" applyNumberFormat="1" applyFont="1" applyFill="1" applyAlignment="1">
      <alignment/>
    </xf>
    <xf numFmtId="179" fontId="1" fillId="0" borderId="0" xfId="0" applyNumberFormat="1" applyFont="1" applyFill="1" applyAlignment="1">
      <alignment/>
    </xf>
    <xf numFmtId="0" fontId="1" fillId="0" borderId="0" xfId="0" applyFont="1" applyAlignment="1">
      <alignment horizontal="left"/>
    </xf>
    <xf numFmtId="0" fontId="1" fillId="0" borderId="0" xfId="0" applyFont="1" applyAlignment="1">
      <alignment horizontal="justify" vertical="top"/>
    </xf>
    <xf numFmtId="0" fontId="1" fillId="0" borderId="0" xfId="0" applyFont="1" applyAlignment="1">
      <alignment horizontal="left" vertical="top"/>
    </xf>
    <xf numFmtId="0" fontId="1" fillId="0" borderId="0" xfId="0" applyFont="1" applyAlignment="1" quotePrefix="1">
      <alignment horizontal="left"/>
    </xf>
    <xf numFmtId="179" fontId="1" fillId="0" borderId="11" xfId="42" applyNumberFormat="1" applyFont="1" applyBorder="1" applyAlignment="1">
      <alignment/>
    </xf>
    <xf numFmtId="179" fontId="1" fillId="0" borderId="12" xfId="42" applyNumberFormat="1" applyFont="1" applyBorder="1" applyAlignment="1">
      <alignment/>
    </xf>
    <xf numFmtId="179" fontId="1" fillId="0" borderId="13" xfId="42" applyNumberFormat="1" applyFont="1" applyBorder="1" applyAlignment="1">
      <alignment/>
    </xf>
    <xf numFmtId="179" fontId="1" fillId="0" borderId="14" xfId="42" applyNumberFormat="1" applyFont="1" applyFill="1" applyBorder="1" applyAlignment="1">
      <alignment/>
    </xf>
    <xf numFmtId="179" fontId="1" fillId="0" borderId="15" xfId="42" applyNumberFormat="1" applyFont="1" applyBorder="1" applyAlignment="1">
      <alignment/>
    </xf>
    <xf numFmtId="179" fontId="1" fillId="0" borderId="0" xfId="42" applyNumberFormat="1" applyFont="1" applyAlignment="1">
      <alignment horizontal="right"/>
    </xf>
    <xf numFmtId="0" fontId="1" fillId="0" borderId="0" xfId="0" applyFont="1" applyAlignment="1">
      <alignment/>
    </xf>
    <xf numFmtId="0" fontId="2" fillId="0" borderId="0" xfId="42" applyNumberFormat="1" applyFont="1" applyAlignment="1">
      <alignment/>
    </xf>
    <xf numFmtId="44" fontId="2" fillId="0" borderId="0" xfId="42" applyNumberFormat="1" applyFont="1" applyAlignment="1">
      <alignment/>
    </xf>
    <xf numFmtId="44" fontId="1" fillId="0" borderId="0" xfId="0" applyNumberFormat="1" applyFont="1" applyAlignment="1">
      <alignment/>
    </xf>
    <xf numFmtId="44" fontId="2" fillId="0" borderId="0" xfId="0" applyNumberFormat="1" applyFont="1" applyAlignment="1">
      <alignment/>
    </xf>
    <xf numFmtId="44" fontId="2" fillId="0" borderId="0" xfId="42" applyNumberFormat="1" applyFont="1" applyBorder="1" applyAlignment="1">
      <alignment/>
    </xf>
    <xf numFmtId="0" fontId="2" fillId="0" borderId="0" xfId="42" applyNumberFormat="1" applyFont="1" applyBorder="1" applyAlignment="1">
      <alignment/>
    </xf>
    <xf numFmtId="0" fontId="1" fillId="0" borderId="0" xfId="42" applyNumberFormat="1" applyFont="1" applyBorder="1" applyAlignment="1">
      <alignment/>
    </xf>
    <xf numFmtId="179" fontId="1" fillId="0" borderId="16" xfId="42" applyNumberFormat="1" applyFont="1" applyFill="1" applyBorder="1" applyAlignment="1">
      <alignment/>
    </xf>
    <xf numFmtId="41" fontId="1" fillId="0" borderId="0" xfId="0" applyNumberFormat="1" applyFont="1" applyFill="1" applyAlignment="1">
      <alignment/>
    </xf>
    <xf numFmtId="41" fontId="2" fillId="0" borderId="17" xfId="0" applyNumberFormat="1" applyFont="1" applyFill="1" applyBorder="1" applyAlignment="1">
      <alignment/>
    </xf>
    <xf numFmtId="41" fontId="2" fillId="0" borderId="0" xfId="0" applyNumberFormat="1" applyFont="1" applyFill="1" applyAlignment="1">
      <alignment/>
    </xf>
    <xf numFmtId="41" fontId="2" fillId="0" borderId="17" xfId="0" applyNumberFormat="1" applyFont="1" applyFill="1" applyBorder="1" applyAlignment="1">
      <alignment/>
    </xf>
    <xf numFmtId="179" fontId="1" fillId="0" borderId="16" xfId="42" applyNumberFormat="1" applyFont="1" applyBorder="1" applyAlignment="1">
      <alignment/>
    </xf>
    <xf numFmtId="0" fontId="9" fillId="0" borderId="0" xfId="0" applyFont="1" applyAlignment="1">
      <alignment horizontal="center"/>
    </xf>
    <xf numFmtId="179" fontId="1" fillId="0" borderId="14" xfId="42" applyNumberFormat="1" applyFont="1" applyFill="1" applyBorder="1" applyAlignment="1">
      <alignment horizontal="center"/>
    </xf>
    <xf numFmtId="179" fontId="1" fillId="0" borderId="12" xfId="42" applyNumberFormat="1" applyFont="1" applyFill="1" applyBorder="1" applyAlignment="1">
      <alignment horizontal="center"/>
    </xf>
    <xf numFmtId="43" fontId="1" fillId="0" borderId="16" xfId="42" applyFont="1" applyFill="1" applyBorder="1" applyAlignment="1">
      <alignment/>
    </xf>
    <xf numFmtId="179" fontId="1" fillId="0" borderId="0" xfId="42" applyNumberFormat="1" applyFont="1" applyBorder="1" applyAlignment="1">
      <alignment horizontal="right"/>
    </xf>
    <xf numFmtId="0" fontId="9" fillId="0" borderId="0" xfId="0" applyFont="1" applyFill="1" applyAlignment="1">
      <alignment horizontal="center"/>
    </xf>
    <xf numFmtId="179" fontId="1" fillId="0" borderId="14" xfId="42" applyNumberFormat="1" applyFont="1" applyBorder="1" applyAlignment="1">
      <alignment/>
    </xf>
    <xf numFmtId="179" fontId="1" fillId="0" borderId="18" xfId="42" applyNumberFormat="1" applyFont="1" applyBorder="1" applyAlignment="1">
      <alignment/>
    </xf>
    <xf numFmtId="179" fontId="1" fillId="0" borderId="19" xfId="42" applyNumberFormat="1" applyFont="1" applyBorder="1" applyAlignment="1">
      <alignment/>
    </xf>
    <xf numFmtId="179" fontId="1" fillId="0" borderId="20" xfId="42" applyNumberFormat="1" applyFont="1" applyBorder="1" applyAlignment="1">
      <alignment/>
    </xf>
    <xf numFmtId="0" fontId="1" fillId="0" borderId="0" xfId="0" applyFont="1" applyBorder="1" applyAlignment="1">
      <alignment horizontal="center"/>
    </xf>
    <xf numFmtId="43" fontId="1" fillId="0" borderId="0" xfId="0" applyNumberFormat="1" applyFont="1" applyAlignment="1">
      <alignment/>
    </xf>
    <xf numFmtId="41" fontId="1" fillId="0" borderId="11" xfId="0" applyNumberFormat="1" applyFont="1" applyFill="1" applyBorder="1" applyAlignment="1">
      <alignment/>
    </xf>
    <xf numFmtId="41" fontId="1" fillId="0" borderId="0" xfId="0" applyNumberFormat="1" applyFont="1" applyFill="1" applyBorder="1" applyAlignment="1">
      <alignment/>
    </xf>
    <xf numFmtId="43" fontId="1" fillId="0" borderId="11" xfId="0" applyNumberFormat="1" applyFont="1" applyFill="1" applyBorder="1" applyAlignment="1">
      <alignment/>
    </xf>
    <xf numFmtId="41" fontId="1" fillId="0" borderId="0" xfId="0" applyNumberFormat="1" applyFont="1" applyFill="1" applyAlignment="1">
      <alignment horizontal="left"/>
    </xf>
    <xf numFmtId="41" fontId="4" fillId="0" borderId="0" xfId="0" applyNumberFormat="1" applyFont="1" applyFill="1" applyAlignment="1">
      <alignment/>
    </xf>
    <xf numFmtId="0" fontId="2" fillId="0" borderId="0" xfId="0" applyFont="1" applyAlignment="1">
      <alignment horizontal="center"/>
    </xf>
    <xf numFmtId="17" fontId="1" fillId="0" borderId="0" xfId="0" applyNumberFormat="1" applyFont="1" applyAlignment="1">
      <alignment/>
    </xf>
    <xf numFmtId="0" fontId="0" fillId="0" borderId="0" xfId="0" applyFont="1" applyAlignment="1">
      <alignment/>
    </xf>
    <xf numFmtId="183" fontId="0" fillId="0" borderId="0" xfId="0" applyNumberFormat="1" applyFont="1" applyAlignment="1">
      <alignment/>
    </xf>
    <xf numFmtId="179" fontId="0" fillId="0" borderId="0" xfId="0" applyNumberFormat="1" applyFont="1" applyAlignment="1">
      <alignment/>
    </xf>
    <xf numFmtId="179" fontId="0" fillId="0" borderId="21" xfId="0" applyNumberFormat="1" applyFont="1" applyBorder="1" applyAlignment="1">
      <alignment/>
    </xf>
    <xf numFmtId="179" fontId="0" fillId="0" borderId="22" xfId="0" applyNumberFormat="1" applyFont="1" applyBorder="1" applyAlignment="1">
      <alignment/>
    </xf>
    <xf numFmtId="0" fontId="0" fillId="0" borderId="0" xfId="0" applyFont="1" applyBorder="1" applyAlignment="1">
      <alignment/>
    </xf>
    <xf numFmtId="0" fontId="0" fillId="0" borderId="0" xfId="0" applyFont="1" applyFill="1" applyAlignment="1">
      <alignment/>
    </xf>
    <xf numFmtId="179" fontId="0" fillId="0" borderId="0" xfId="0" applyNumberFormat="1" applyFont="1" applyFill="1" applyAlignment="1">
      <alignment/>
    </xf>
    <xf numFmtId="0" fontId="0" fillId="0" borderId="0" xfId="0" applyFont="1" applyFill="1" applyBorder="1" applyAlignment="1">
      <alignment/>
    </xf>
    <xf numFmtId="0" fontId="46" fillId="0" borderId="0" xfId="0" applyFont="1" applyAlignment="1">
      <alignment/>
    </xf>
    <xf numFmtId="179" fontId="46" fillId="0" borderId="0" xfId="42" applyNumberFormat="1" applyFont="1" applyBorder="1" applyAlignment="1">
      <alignment horizontal="right"/>
    </xf>
    <xf numFmtId="179" fontId="46" fillId="0" borderId="0" xfId="42" applyNumberFormat="1" applyFont="1" applyAlignment="1">
      <alignment/>
    </xf>
    <xf numFmtId="179" fontId="46" fillId="0" borderId="23" xfId="42" applyNumberFormat="1" applyFont="1" applyBorder="1" applyAlignment="1">
      <alignment/>
    </xf>
    <xf numFmtId="179" fontId="46" fillId="0" borderId="12" xfId="42" applyNumberFormat="1" applyFont="1" applyBorder="1" applyAlignment="1">
      <alignment/>
    </xf>
    <xf numFmtId="179" fontId="46" fillId="0" borderId="24" xfId="42" applyNumberFormat="1" applyFont="1" applyBorder="1" applyAlignment="1">
      <alignment/>
    </xf>
    <xf numFmtId="179" fontId="46" fillId="0" borderId="14" xfId="42" applyNumberFormat="1" applyFont="1" applyBorder="1" applyAlignment="1">
      <alignment/>
    </xf>
    <xf numFmtId="43" fontId="46" fillId="0" borderId="0" xfId="42" applyFont="1" applyAlignment="1">
      <alignment/>
    </xf>
    <xf numFmtId="0" fontId="47" fillId="0" borderId="0" xfId="0" applyFont="1" applyAlignment="1">
      <alignment/>
    </xf>
    <xf numFmtId="3" fontId="1" fillId="0" borderId="0" xfId="0" applyNumberFormat="1" applyFont="1" applyBorder="1" applyAlignment="1">
      <alignment horizontal="center"/>
    </xf>
    <xf numFmtId="37" fontId="1" fillId="0" borderId="0" xfId="0" applyNumberFormat="1" applyFont="1" applyBorder="1" applyAlignment="1">
      <alignment horizontal="center"/>
    </xf>
    <xf numFmtId="37" fontId="1" fillId="0" borderId="0" xfId="0" applyNumberFormat="1" applyFont="1" applyFill="1" applyBorder="1" applyAlignment="1">
      <alignment horizontal="center"/>
    </xf>
    <xf numFmtId="179" fontId="1" fillId="0" borderId="14" xfId="42" applyNumberFormat="1" applyFont="1" applyBorder="1" applyAlignment="1">
      <alignment horizontal="right"/>
    </xf>
    <xf numFmtId="179" fontId="1" fillId="0" borderId="15" xfId="42" applyNumberFormat="1" applyFont="1" applyBorder="1" applyAlignment="1">
      <alignment horizontal="right"/>
    </xf>
    <xf numFmtId="0" fontId="1" fillId="0" borderId="0" xfId="0" applyFont="1" applyFill="1" applyBorder="1" applyAlignment="1">
      <alignment horizontal="center"/>
    </xf>
    <xf numFmtId="41" fontId="1" fillId="0" borderId="0" xfId="0" applyNumberFormat="1" applyFont="1" applyFill="1" applyBorder="1" applyAlignment="1">
      <alignment horizontal="left"/>
    </xf>
    <xf numFmtId="17" fontId="1" fillId="0" borderId="0" xfId="0" applyNumberFormat="1" applyFont="1" applyAlignment="1">
      <alignment horizontal="left"/>
    </xf>
    <xf numFmtId="2" fontId="1" fillId="0" borderId="0" xfId="0" applyNumberFormat="1" applyFont="1" applyAlignment="1">
      <alignment/>
    </xf>
    <xf numFmtId="3" fontId="1" fillId="0" borderId="0" xfId="0" applyNumberFormat="1" applyFont="1" applyAlignment="1">
      <alignment/>
    </xf>
    <xf numFmtId="179" fontId="1" fillId="0" borderId="0" xfId="42" applyNumberFormat="1" applyFont="1" applyFill="1" applyAlignment="1">
      <alignment horizontal="right"/>
    </xf>
    <xf numFmtId="179" fontId="1" fillId="0" borderId="14" xfId="42" applyNumberFormat="1" applyFont="1" applyFill="1" applyBorder="1" applyAlignment="1">
      <alignment horizontal="right"/>
    </xf>
    <xf numFmtId="179" fontId="1" fillId="0" borderId="15" xfId="42" applyNumberFormat="1" applyFont="1" applyFill="1" applyBorder="1" applyAlignment="1">
      <alignment horizontal="right"/>
    </xf>
    <xf numFmtId="179" fontId="1" fillId="0" borderId="0" xfId="42" applyNumberFormat="1" applyFont="1" applyFill="1" applyBorder="1" applyAlignment="1">
      <alignment horizontal="right"/>
    </xf>
    <xf numFmtId="179" fontId="1" fillId="0" borderId="15" xfId="42" applyNumberFormat="1" applyFont="1" applyFill="1" applyBorder="1" applyAlignment="1">
      <alignment/>
    </xf>
    <xf numFmtId="179" fontId="1" fillId="0" borderId="0" xfId="0" applyNumberFormat="1" applyFont="1" applyBorder="1" applyAlignment="1">
      <alignment/>
    </xf>
    <xf numFmtId="179" fontId="1" fillId="0" borderId="12" xfId="42" applyNumberFormat="1" applyFont="1" applyFill="1" applyBorder="1" applyAlignment="1">
      <alignment/>
    </xf>
    <xf numFmtId="179" fontId="1" fillId="0" borderId="0" xfId="0" applyNumberFormat="1" applyFont="1" applyAlignment="1">
      <alignment/>
    </xf>
    <xf numFmtId="41" fontId="1" fillId="0" borderId="11" xfId="0" applyNumberFormat="1" applyFont="1" applyFill="1" applyBorder="1" applyAlignment="1">
      <alignment/>
    </xf>
    <xf numFmtId="179" fontId="1" fillId="0" borderId="0" xfId="0" applyNumberFormat="1" applyFont="1" applyAlignment="1">
      <alignment/>
    </xf>
    <xf numFmtId="41" fontId="1" fillId="0" borderId="10" xfId="0" applyNumberFormat="1" applyFont="1" applyFill="1" applyBorder="1" applyAlignment="1">
      <alignment/>
    </xf>
    <xf numFmtId="179" fontId="1" fillId="0" borderId="10" xfId="42" applyNumberFormat="1" applyFont="1" applyFill="1" applyBorder="1" applyAlignment="1">
      <alignment/>
    </xf>
    <xf numFmtId="41" fontId="1" fillId="0" borderId="14" xfId="0" applyNumberFormat="1" applyFont="1" applyFill="1" applyBorder="1" applyAlignment="1">
      <alignment horizontal="left"/>
    </xf>
    <xf numFmtId="179" fontId="1" fillId="0" borderId="10" xfId="42" applyNumberFormat="1" applyFont="1" applyBorder="1" applyAlignment="1">
      <alignment horizontal="left"/>
    </xf>
    <xf numFmtId="41" fontId="1" fillId="0" borderId="16" xfId="0" applyNumberFormat="1" applyFont="1" applyFill="1" applyBorder="1" applyAlignment="1">
      <alignment horizontal="center"/>
    </xf>
    <xf numFmtId="41" fontId="1" fillId="0" borderId="0" xfId="0" applyNumberFormat="1" applyFont="1" applyFill="1" applyAlignment="1">
      <alignment horizontal="center"/>
    </xf>
    <xf numFmtId="192" fontId="1" fillId="0" borderId="16" xfId="0" applyNumberFormat="1" applyFont="1" applyFill="1" applyBorder="1" applyAlignment="1">
      <alignment horizontal="center"/>
    </xf>
    <xf numFmtId="179" fontId="1" fillId="0" borderId="18" xfId="42" applyNumberFormat="1" applyFont="1" applyFill="1" applyBorder="1" applyAlignment="1">
      <alignment/>
    </xf>
    <xf numFmtId="179" fontId="1" fillId="0" borderId="19" xfId="42" applyNumberFormat="1" applyFont="1" applyFill="1" applyBorder="1" applyAlignment="1">
      <alignment/>
    </xf>
    <xf numFmtId="179" fontId="1" fillId="0" borderId="20" xfId="42" applyNumberFormat="1" applyFont="1" applyFill="1" applyBorder="1" applyAlignment="1">
      <alignment/>
    </xf>
    <xf numFmtId="16" fontId="1" fillId="0" borderId="0" xfId="0" applyNumberFormat="1" applyFont="1" applyFill="1" applyAlignment="1">
      <alignment horizontal="center"/>
    </xf>
    <xf numFmtId="0" fontId="1" fillId="0" borderId="0" xfId="0" applyFont="1" applyFill="1" applyBorder="1" applyAlignment="1">
      <alignment/>
    </xf>
    <xf numFmtId="0" fontId="1" fillId="0" borderId="16" xfId="0" applyFont="1" applyBorder="1" applyAlignment="1">
      <alignment/>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wrapText="1"/>
    </xf>
    <xf numFmtId="0" fontId="47" fillId="0" borderId="0" xfId="0" applyFont="1" applyAlignment="1">
      <alignment/>
    </xf>
    <xf numFmtId="179" fontId="1" fillId="0" borderId="0" xfId="42" applyNumberFormat="1" applyFont="1" applyAlignment="1" quotePrefix="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47" fillId="0" borderId="0" xfId="0" applyFont="1" applyAlignment="1">
      <alignment/>
    </xf>
    <xf numFmtId="0" fontId="2" fillId="0" borderId="0" xfId="0" applyFont="1" applyAlignment="1">
      <alignment horizontal="center"/>
    </xf>
    <xf numFmtId="0" fontId="1" fillId="0" borderId="0" xfId="0" applyFont="1" applyFill="1" applyAlignment="1">
      <alignment horizontal="left"/>
    </xf>
    <xf numFmtId="0" fontId="1" fillId="0" borderId="0" xfId="0" applyFont="1" applyAlignment="1">
      <alignment wrapText="1"/>
    </xf>
    <xf numFmtId="0" fontId="1"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vertical="top"/>
    </xf>
    <xf numFmtId="16" fontId="1" fillId="0" borderId="0" xfId="0" applyNumberFormat="1" applyFont="1" applyAlignment="1">
      <alignment horizontal="center"/>
    </xf>
    <xf numFmtId="0" fontId="1" fillId="0" borderId="0" xfId="0" applyFont="1" applyAlignment="1">
      <alignment horizontal="justify" vertical="top"/>
    </xf>
    <xf numFmtId="0" fontId="3" fillId="0" borderId="0" xfId="0" applyFont="1" applyAlignment="1">
      <alignment horizontal="justify" vertical="top" wrapText="1"/>
    </xf>
    <xf numFmtId="0" fontId="3" fillId="0" borderId="0" xfId="0" applyFont="1" applyAlignment="1">
      <alignment horizontal="justify" vertical="top"/>
    </xf>
    <xf numFmtId="0" fontId="1"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0</xdr:rowOff>
    </xdr:from>
    <xdr:to>
      <xdr:col>4</xdr:col>
      <xdr:colOff>38100</xdr:colOff>
      <xdr:row>57</xdr:row>
      <xdr:rowOff>0</xdr:rowOff>
    </xdr:to>
    <xdr:sp fLocksText="0">
      <xdr:nvSpPr>
        <xdr:cNvPr id="1" name="Text Box 1"/>
        <xdr:cNvSpPr txBox="1">
          <a:spLocks noChangeArrowheads="1"/>
        </xdr:cNvSpPr>
      </xdr:nvSpPr>
      <xdr:spPr>
        <a:xfrm>
          <a:off x="9525" y="8963025"/>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58</xdr:row>
      <xdr:rowOff>47625</xdr:rowOff>
    </xdr:from>
    <xdr:ext cx="76200" cy="209550"/>
    <xdr:sp fLocksText="0">
      <xdr:nvSpPr>
        <xdr:cNvPr id="2" name="Text Box 2"/>
        <xdr:cNvSpPr txBox="1">
          <a:spLocks noChangeArrowheads="1"/>
        </xdr:cNvSpPr>
      </xdr:nvSpPr>
      <xdr:spPr>
        <a:xfrm>
          <a:off x="3990975" y="91725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54</xdr:row>
      <xdr:rowOff>47625</xdr:rowOff>
    </xdr:from>
    <xdr:ext cx="95250" cy="28575"/>
    <xdr:sp fLocksText="0">
      <xdr:nvSpPr>
        <xdr:cNvPr id="1" name="Text Box 2"/>
        <xdr:cNvSpPr txBox="1">
          <a:spLocks noChangeArrowheads="1"/>
        </xdr:cNvSpPr>
      </xdr:nvSpPr>
      <xdr:spPr>
        <a:xfrm>
          <a:off x="2943225" y="8943975"/>
          <a:ext cx="95250"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53</xdr:row>
      <xdr:rowOff>47625</xdr:rowOff>
    </xdr:from>
    <xdr:ext cx="76200" cy="200025"/>
    <xdr:sp fLocksText="0">
      <xdr:nvSpPr>
        <xdr:cNvPr id="1" name="Text Box 2"/>
        <xdr:cNvSpPr txBox="1">
          <a:spLocks noChangeArrowheads="1"/>
        </xdr:cNvSpPr>
      </xdr:nvSpPr>
      <xdr:spPr>
        <a:xfrm>
          <a:off x="3609975" y="862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53</xdr:row>
      <xdr:rowOff>47625</xdr:rowOff>
    </xdr:from>
    <xdr:ext cx="76200" cy="200025"/>
    <xdr:sp fLocksText="0">
      <xdr:nvSpPr>
        <xdr:cNvPr id="2" name="Text Box 5"/>
        <xdr:cNvSpPr txBox="1">
          <a:spLocks noChangeArrowheads="1"/>
        </xdr:cNvSpPr>
      </xdr:nvSpPr>
      <xdr:spPr>
        <a:xfrm>
          <a:off x="3609975" y="862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198</xdr:row>
      <xdr:rowOff>0</xdr:rowOff>
    </xdr:from>
    <xdr:to>
      <xdr:col>8</xdr:col>
      <xdr:colOff>333375</xdr:colOff>
      <xdr:row>198</xdr:row>
      <xdr:rowOff>0</xdr:rowOff>
    </xdr:to>
    <xdr:sp>
      <xdr:nvSpPr>
        <xdr:cNvPr id="1" name="Text 18"/>
        <xdr:cNvSpPr txBox="1">
          <a:spLocks noChangeArrowheads="1"/>
        </xdr:cNvSpPr>
      </xdr:nvSpPr>
      <xdr:spPr>
        <a:xfrm>
          <a:off x="314325" y="37052250"/>
          <a:ext cx="55245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Company was listed on the Second Board of MSEB on 25 February 2004 and the total gross proceeds of RM13.5 million received by the Company from the public issue has been fully utilized as at 31 July 2004 as follows:-</a:t>
          </a:r>
        </a:p>
      </xdr:txBody>
    </xdr:sp>
    <xdr:clientData/>
  </xdr:twoCellAnchor>
  <xdr:twoCellAnchor>
    <xdr:from>
      <xdr:col>1</xdr:col>
      <xdr:colOff>9525</xdr:colOff>
      <xdr:row>198</xdr:row>
      <xdr:rowOff>0</xdr:rowOff>
    </xdr:from>
    <xdr:to>
      <xdr:col>8</xdr:col>
      <xdr:colOff>333375</xdr:colOff>
      <xdr:row>198</xdr:row>
      <xdr:rowOff>0</xdr:rowOff>
    </xdr:to>
    <xdr:sp>
      <xdr:nvSpPr>
        <xdr:cNvPr id="2" name="Text 18"/>
        <xdr:cNvSpPr txBox="1">
          <a:spLocks noChangeArrowheads="1"/>
        </xdr:cNvSpPr>
      </xdr:nvSpPr>
      <xdr:spPr>
        <a:xfrm>
          <a:off x="314325" y="37052250"/>
          <a:ext cx="552450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utilization is in accordance with the condition as set by the Security Commission, except that actual listing expenses incurred which is lower than the provision by RM92,000 is being utilized as working capital for the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0"/>
  <sheetViews>
    <sheetView tabSelected="1" zoomScale="120" zoomScaleNormal="120" zoomScaleSheetLayoutView="100" zoomScalePageLayoutView="0" workbookViewId="0" topLeftCell="A1">
      <selection activeCell="A2" sqref="A2"/>
    </sheetView>
  </sheetViews>
  <sheetFormatPr defaultColWidth="9.140625" defaultRowHeight="12.75"/>
  <cols>
    <col min="1" max="1" width="54.5742187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1" ht="15.75">
      <c r="A1" s="48" t="s">
        <v>180</v>
      </c>
    </row>
    <row r="3" ht="12.75">
      <c r="A3" s="3" t="s">
        <v>255</v>
      </c>
    </row>
    <row r="4" ht="12.75">
      <c r="A4" s="3" t="s">
        <v>254</v>
      </c>
    </row>
    <row r="5" ht="12.75">
      <c r="A5" s="3" t="s">
        <v>45</v>
      </c>
    </row>
    <row r="6" ht="12.75">
      <c r="D6" s="2" t="s">
        <v>80</v>
      </c>
    </row>
    <row r="7" spans="2:4" ht="12.75">
      <c r="B7" s="15" t="s">
        <v>46</v>
      </c>
      <c r="D7" s="2" t="s">
        <v>83</v>
      </c>
    </row>
    <row r="8" spans="2:4" ht="12.75">
      <c r="B8" s="15" t="s">
        <v>47</v>
      </c>
      <c r="D8" s="2" t="s">
        <v>48</v>
      </c>
    </row>
    <row r="9" spans="2:4" ht="12.75">
      <c r="B9" s="15" t="s">
        <v>0</v>
      </c>
      <c r="D9" s="2" t="s">
        <v>49</v>
      </c>
    </row>
    <row r="10" spans="2:4" ht="12.75">
      <c r="B10" s="146" t="s">
        <v>234</v>
      </c>
      <c r="D10" s="19" t="s">
        <v>221</v>
      </c>
    </row>
    <row r="11" spans="2:4" ht="12.75">
      <c r="B11" s="15" t="s">
        <v>1</v>
      </c>
      <c r="D11" s="2" t="s">
        <v>1</v>
      </c>
    </row>
    <row r="12" ht="12.75">
      <c r="D12" s="1"/>
    </row>
    <row r="13" spans="1:4" ht="12.75">
      <c r="A13" s="3" t="s">
        <v>119</v>
      </c>
      <c r="D13" s="1"/>
    </row>
    <row r="14" spans="1:4" ht="12.75">
      <c r="A14" s="20" t="s">
        <v>120</v>
      </c>
      <c r="D14" s="1"/>
    </row>
    <row r="15" spans="1:8" s="4" customFormat="1" ht="12.75">
      <c r="A15" s="4" t="s">
        <v>41</v>
      </c>
      <c r="B15" s="4">
        <v>25707</v>
      </c>
      <c r="D15" s="4">
        <v>25724</v>
      </c>
      <c r="F15" s="5"/>
      <c r="H15" s="5"/>
    </row>
    <row r="16" spans="1:8" s="4" customFormat="1" ht="12.75">
      <c r="A16" s="4" t="s">
        <v>172</v>
      </c>
      <c r="B16" s="4">
        <v>132</v>
      </c>
      <c r="D16" s="4">
        <v>134</v>
      </c>
      <c r="F16" s="5"/>
      <c r="H16" s="5"/>
    </row>
    <row r="17" spans="1:8" s="4" customFormat="1" ht="12.75">
      <c r="A17" s="4" t="s">
        <v>89</v>
      </c>
      <c r="B17" s="4">
        <v>2837</v>
      </c>
      <c r="D17" s="4">
        <v>2837</v>
      </c>
      <c r="F17" s="5"/>
      <c r="H17" s="5"/>
    </row>
    <row r="18" spans="1:8" s="4" customFormat="1" ht="12.75" hidden="1">
      <c r="A18" s="4" t="s">
        <v>113</v>
      </c>
      <c r="B18" s="4">
        <v>0</v>
      </c>
      <c r="D18" s="4">
        <v>0</v>
      </c>
      <c r="F18" s="51"/>
      <c r="H18" s="5"/>
    </row>
    <row r="19" spans="1:8" s="4" customFormat="1" ht="12.75">
      <c r="A19" s="20"/>
      <c r="B19" s="59">
        <f>SUM(B15:B18)</f>
        <v>28676</v>
      </c>
      <c r="D19" s="59">
        <f>SUM(D15:D18)</f>
        <v>28695</v>
      </c>
      <c r="F19" s="5"/>
      <c r="H19" s="5"/>
    </row>
    <row r="20" spans="1:8" s="4" customFormat="1" ht="12.75">
      <c r="A20" s="20" t="s">
        <v>43</v>
      </c>
      <c r="F20" s="5"/>
      <c r="H20" s="5"/>
    </row>
    <row r="21" spans="1:8" s="4" customFormat="1" ht="12.75">
      <c r="A21" s="6" t="s">
        <v>42</v>
      </c>
      <c r="B21" s="6">
        <v>43182</v>
      </c>
      <c r="C21" s="6"/>
      <c r="D21" s="6">
        <v>44103</v>
      </c>
      <c r="E21" s="6"/>
      <c r="F21" s="7"/>
      <c r="G21" s="6"/>
      <c r="H21" s="5"/>
    </row>
    <row r="22" spans="1:8" s="4" customFormat="1" ht="12.75">
      <c r="A22" s="6" t="s">
        <v>5</v>
      </c>
      <c r="B22" s="6">
        <v>19833</v>
      </c>
      <c r="C22" s="6"/>
      <c r="D22" s="6">
        <v>20075</v>
      </c>
      <c r="E22" s="6"/>
      <c r="F22" s="7"/>
      <c r="G22" s="6"/>
      <c r="H22" s="5"/>
    </row>
    <row r="23" spans="1:8" s="4" customFormat="1" ht="12.75">
      <c r="A23" s="4" t="s">
        <v>110</v>
      </c>
      <c r="B23" s="6">
        <v>5852</v>
      </c>
      <c r="C23" s="6"/>
      <c r="D23" s="6">
        <v>4632</v>
      </c>
      <c r="E23" s="6"/>
      <c r="F23" s="7"/>
      <c r="G23" s="6"/>
      <c r="H23" s="5"/>
    </row>
    <row r="24" spans="1:8" s="4" customFormat="1" ht="12.75">
      <c r="A24" s="6" t="s">
        <v>82</v>
      </c>
      <c r="B24" s="6">
        <v>1166</v>
      </c>
      <c r="C24" s="6"/>
      <c r="D24" s="6">
        <v>681</v>
      </c>
      <c r="E24" s="6"/>
      <c r="F24" s="7"/>
      <c r="G24" s="6"/>
      <c r="H24" s="5"/>
    </row>
    <row r="25" spans="1:8" s="4" customFormat="1" ht="12.75">
      <c r="A25" s="6" t="s">
        <v>6</v>
      </c>
      <c r="B25" s="6">
        <v>1445</v>
      </c>
      <c r="C25" s="6"/>
      <c r="D25" s="6">
        <v>1694</v>
      </c>
      <c r="E25" s="6"/>
      <c r="F25" s="7"/>
      <c r="G25" s="6"/>
      <c r="H25" s="5"/>
    </row>
    <row r="26" spans="1:8" s="4" customFormat="1" ht="12.75">
      <c r="A26" s="6"/>
      <c r="B26" s="60">
        <f>SUM(B21:B25)</f>
        <v>71478</v>
      </c>
      <c r="C26" s="6"/>
      <c r="D26" s="60">
        <f>SUM(D21:D25)</f>
        <v>71185</v>
      </c>
      <c r="E26" s="6"/>
      <c r="F26" s="7"/>
      <c r="G26" s="6"/>
      <c r="H26" s="5"/>
    </row>
    <row r="27" spans="1:8" s="20" customFormat="1" ht="13.5" thickBot="1">
      <c r="A27" s="71" t="s">
        <v>121</v>
      </c>
      <c r="B27" s="61">
        <f>B19+B26</f>
        <v>100154</v>
      </c>
      <c r="C27" s="6"/>
      <c r="D27" s="61">
        <f>D19+D26</f>
        <v>99880</v>
      </c>
      <c r="E27" s="21"/>
      <c r="F27" s="41"/>
      <c r="G27" s="21"/>
      <c r="H27" s="42"/>
    </row>
    <row r="28" spans="1:8" s="4" customFormat="1" ht="12.75">
      <c r="A28" s="6"/>
      <c r="B28" s="6"/>
      <c r="C28" s="6"/>
      <c r="D28" s="6"/>
      <c r="E28" s="6"/>
      <c r="F28" s="7"/>
      <c r="G28" s="6"/>
      <c r="H28" s="5"/>
    </row>
    <row r="29" spans="1:8" s="4" customFormat="1" ht="12.75">
      <c r="A29" s="66" t="s">
        <v>122</v>
      </c>
      <c r="F29" s="5"/>
      <c r="H29" s="5"/>
    </row>
    <row r="30" spans="1:8" s="4" customFormat="1" ht="12.75">
      <c r="A30" s="67" t="s">
        <v>237</v>
      </c>
      <c r="F30" s="5"/>
      <c r="H30" s="5"/>
    </row>
    <row r="31" spans="1:4" ht="12.75">
      <c r="A31" s="68" t="s">
        <v>38</v>
      </c>
      <c r="B31" s="4">
        <f>Equity!B23</f>
        <v>62500</v>
      </c>
      <c r="D31" s="4">
        <v>62500</v>
      </c>
    </row>
    <row r="32" spans="1:4" ht="12.75">
      <c r="A32" s="68" t="s">
        <v>37</v>
      </c>
      <c r="B32" s="4">
        <f>Equity!C23</f>
        <v>21</v>
      </c>
      <c r="D32" s="4">
        <v>21</v>
      </c>
    </row>
    <row r="33" spans="1:4" ht="12.75">
      <c r="A33" s="68" t="s">
        <v>147</v>
      </c>
      <c r="B33" s="4">
        <f>Equity!D23</f>
        <v>-107</v>
      </c>
      <c r="D33" s="4">
        <v>-105</v>
      </c>
    </row>
    <row r="34" spans="1:4" ht="12.75">
      <c r="A34" s="68" t="s">
        <v>142</v>
      </c>
      <c r="B34" s="4">
        <f>Equity!E23</f>
        <v>-442</v>
      </c>
      <c r="D34" s="4">
        <v>-380</v>
      </c>
    </row>
    <row r="35" spans="1:4" ht="12.75">
      <c r="A35" s="68" t="s">
        <v>225</v>
      </c>
      <c r="B35" s="4">
        <f>Equity!F23</f>
        <v>8574</v>
      </c>
      <c r="D35" s="4">
        <v>8574</v>
      </c>
    </row>
    <row r="36" spans="1:4" ht="12.75">
      <c r="A36" s="68" t="s">
        <v>109</v>
      </c>
      <c r="B36" s="62">
        <f>Equity!G23</f>
        <v>-8108</v>
      </c>
      <c r="D36" s="62">
        <v>-7537</v>
      </c>
    </row>
    <row r="37" spans="1:4" ht="12.75">
      <c r="A37" s="69"/>
      <c r="B37" s="60">
        <f>SUM(B31:B36)</f>
        <v>62438</v>
      </c>
      <c r="D37" s="60">
        <f>SUM(D31:D36)</f>
        <v>63073</v>
      </c>
    </row>
    <row r="38" spans="1:4" ht="12.75">
      <c r="A38" s="68" t="s">
        <v>236</v>
      </c>
      <c r="B38" s="62">
        <f>Equity!I23</f>
        <v>-1505</v>
      </c>
      <c r="D38" s="62">
        <v>-1429</v>
      </c>
    </row>
    <row r="39" spans="1:4" ht="12.75">
      <c r="A39" s="69" t="s">
        <v>94</v>
      </c>
      <c r="B39" s="59">
        <f>SUM(B37:B38)</f>
        <v>60933</v>
      </c>
      <c r="D39" s="59">
        <f>SUM(D37:D38)</f>
        <v>61644</v>
      </c>
    </row>
    <row r="40" spans="1:4" ht="12.75">
      <c r="A40" s="69"/>
      <c r="B40" s="6"/>
      <c r="D40" s="6"/>
    </row>
    <row r="41" spans="1:4" ht="12.75">
      <c r="A41" s="69" t="s">
        <v>123</v>
      </c>
      <c r="B41" s="6"/>
      <c r="D41" s="6"/>
    </row>
    <row r="42" spans="1:4" ht="12.75">
      <c r="A42" s="6" t="s">
        <v>95</v>
      </c>
      <c r="B42" s="6">
        <v>3484</v>
      </c>
      <c r="D42" s="6">
        <v>2610</v>
      </c>
    </row>
    <row r="43" spans="1:4" ht="12.75">
      <c r="A43" s="68" t="s">
        <v>39</v>
      </c>
      <c r="B43" s="6">
        <v>377</v>
      </c>
      <c r="D43" s="6">
        <v>3688</v>
      </c>
    </row>
    <row r="44" spans="1:8" ht="12.75">
      <c r="A44" s="68" t="s">
        <v>238</v>
      </c>
      <c r="B44" s="6">
        <v>3728</v>
      </c>
      <c r="D44" s="6">
        <v>546</v>
      </c>
      <c r="H44" s="8"/>
    </row>
    <row r="45" spans="1:4" ht="12.75">
      <c r="A45" s="69"/>
      <c r="B45" s="59">
        <f>SUM(B42:B44)</f>
        <v>7589</v>
      </c>
      <c r="D45" s="59">
        <f>SUM(D42:D44)</f>
        <v>6844</v>
      </c>
    </row>
    <row r="46" spans="1:8" s="4" customFormat="1" ht="12.75">
      <c r="A46" s="70" t="s">
        <v>44</v>
      </c>
      <c r="B46" s="6"/>
      <c r="C46" s="6"/>
      <c r="D46" s="6"/>
      <c r="E46" s="6"/>
      <c r="F46" s="7"/>
      <c r="G46" s="6"/>
      <c r="H46" s="5"/>
    </row>
    <row r="47" spans="1:8" s="4" customFormat="1" ht="12.75">
      <c r="A47" s="6" t="s">
        <v>7</v>
      </c>
      <c r="B47" s="6">
        <v>11609</v>
      </c>
      <c r="C47" s="6"/>
      <c r="D47" s="6">
        <v>10349</v>
      </c>
      <c r="E47" s="6"/>
      <c r="F47" s="7"/>
      <c r="G47" s="6"/>
      <c r="H47" s="5"/>
    </row>
    <row r="48" spans="1:8" s="4" customFormat="1" ht="12.75">
      <c r="A48" s="6" t="s">
        <v>95</v>
      </c>
      <c r="B48" s="6">
        <v>2640</v>
      </c>
      <c r="C48" s="6"/>
      <c r="D48" s="6">
        <v>3438</v>
      </c>
      <c r="E48" s="6"/>
      <c r="F48" s="7"/>
      <c r="G48" s="6"/>
      <c r="H48" s="5"/>
    </row>
    <row r="49" spans="1:8" s="4" customFormat="1" ht="12.75" hidden="1">
      <c r="A49" s="6" t="s">
        <v>91</v>
      </c>
      <c r="B49" s="6">
        <v>0</v>
      </c>
      <c r="C49" s="6"/>
      <c r="D49" s="6">
        <v>0</v>
      </c>
      <c r="E49" s="6"/>
      <c r="F49" s="7"/>
      <c r="G49" s="6"/>
      <c r="H49" s="5"/>
    </row>
    <row r="50" spans="1:8" s="4" customFormat="1" ht="12.75">
      <c r="A50" s="6" t="s">
        <v>238</v>
      </c>
      <c r="B50" s="23">
        <v>16858</v>
      </c>
      <c r="C50" s="6"/>
      <c r="D50" s="23">
        <v>17576</v>
      </c>
      <c r="E50" s="6"/>
      <c r="F50" s="7"/>
      <c r="G50" s="6"/>
      <c r="H50" s="5"/>
    </row>
    <row r="51" spans="1:8" s="4" customFormat="1" ht="12.75">
      <c r="A51" s="6" t="s">
        <v>128</v>
      </c>
      <c r="B51" s="23">
        <v>525</v>
      </c>
      <c r="C51" s="6"/>
      <c r="D51" s="23">
        <v>29</v>
      </c>
      <c r="E51" s="6"/>
      <c r="F51" s="7"/>
      <c r="G51" s="6"/>
      <c r="H51" s="5"/>
    </row>
    <row r="52" spans="1:8" s="4" customFormat="1" ht="12.75">
      <c r="A52" s="6"/>
      <c r="B52" s="59">
        <f>SUM(B47:B51)</f>
        <v>31632</v>
      </c>
      <c r="C52" s="6"/>
      <c r="D52" s="59">
        <f>SUM(D47:D51)</f>
        <v>31392</v>
      </c>
      <c r="E52" s="6"/>
      <c r="F52" s="7"/>
      <c r="G52" s="6"/>
      <c r="H52" s="5"/>
    </row>
    <row r="53" spans="1:8" s="4" customFormat="1" ht="12.75">
      <c r="A53" s="21" t="s">
        <v>127</v>
      </c>
      <c r="B53" s="59">
        <f>B45+B52</f>
        <v>39221</v>
      </c>
      <c r="C53" s="6"/>
      <c r="D53" s="59">
        <f>D45+D52</f>
        <v>38236</v>
      </c>
      <c r="E53" s="6"/>
      <c r="F53" s="7"/>
      <c r="G53" s="6"/>
      <c r="H53" s="5"/>
    </row>
    <row r="54" spans="1:8" s="4" customFormat="1" ht="13.5" thickBot="1">
      <c r="A54" s="71" t="s">
        <v>124</v>
      </c>
      <c r="B54" s="63">
        <f>B53+B39</f>
        <v>100154</v>
      </c>
      <c r="C54" s="6"/>
      <c r="D54" s="63">
        <f>D53+D39</f>
        <v>99880</v>
      </c>
      <c r="E54" s="6"/>
      <c r="F54" s="7"/>
      <c r="G54" s="6"/>
      <c r="H54" s="5"/>
    </row>
    <row r="55" spans="1:4" ht="12.75">
      <c r="A55" s="3"/>
      <c r="B55" s="6"/>
      <c r="D55" s="6"/>
    </row>
    <row r="56" spans="1:4" ht="12.75">
      <c r="A56" s="3"/>
      <c r="B56" s="6"/>
      <c r="D56" s="6"/>
    </row>
    <row r="57" spans="1:9" ht="12.75">
      <c r="A57" s="6" t="s">
        <v>40</v>
      </c>
      <c r="B57" s="131"/>
      <c r="C57" s="36"/>
      <c r="D57" s="6"/>
      <c r="F57" s="9"/>
      <c r="H57" s="10"/>
      <c r="I57" s="11"/>
    </row>
    <row r="58" spans="1:4" ht="12.75" customHeight="1">
      <c r="A58" s="149" t="s">
        <v>215</v>
      </c>
      <c r="B58" s="149"/>
      <c r="C58" s="149"/>
      <c r="D58" s="149"/>
    </row>
    <row r="59" spans="1:4" ht="12.75">
      <c r="A59" s="150" t="s">
        <v>244</v>
      </c>
      <c r="B59" s="150"/>
      <c r="C59" s="150"/>
      <c r="D59" s="150"/>
    </row>
    <row r="60" spans="1:4" ht="12.75">
      <c r="A60" s="151"/>
      <c r="B60" s="151"/>
      <c r="C60" s="151"/>
      <c r="D60" s="151"/>
    </row>
  </sheetData>
  <sheetProtection/>
  <mergeCells count="3">
    <mergeCell ref="A58:D58"/>
    <mergeCell ref="A59:D59"/>
    <mergeCell ref="A60:D60"/>
  </mergeCells>
  <printOptions/>
  <pageMargins left="0.75" right="0.5" top="0.36" bottom="0.5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59"/>
  <sheetViews>
    <sheetView zoomScale="120" zoomScaleNormal="120" zoomScaleSheetLayoutView="100" zoomScalePageLayoutView="0" workbookViewId="0" topLeftCell="A1">
      <selection activeCell="A2" sqref="A2"/>
    </sheetView>
  </sheetViews>
  <sheetFormatPr defaultColWidth="9.140625" defaultRowHeight="12.75"/>
  <cols>
    <col min="1" max="1" width="38.8515625" style="1" customWidth="1"/>
    <col min="2" max="2" width="12.421875" style="1" customWidth="1"/>
    <col min="3" max="3" width="1.7109375" style="1" customWidth="1"/>
    <col min="4" max="4" width="12.57421875" style="2" customWidth="1"/>
    <col min="5" max="5" width="2.00390625" style="1" customWidth="1"/>
    <col min="6" max="6" width="11.7109375" style="2" customWidth="1"/>
    <col min="7" max="7" width="2.00390625" style="1" customWidth="1"/>
    <col min="8" max="8" width="12.57421875" style="2" bestFit="1" customWidth="1"/>
    <col min="9" max="16384" width="9.140625" style="1" customWidth="1"/>
  </cols>
  <sheetData>
    <row r="1" ht="15.75">
      <c r="A1" s="48" t="s">
        <v>180</v>
      </c>
    </row>
    <row r="3" spans="1:8" ht="12.75">
      <c r="A3" s="154" t="s">
        <v>203</v>
      </c>
      <c r="B3" s="154"/>
      <c r="C3" s="154"/>
      <c r="D3" s="154"/>
      <c r="E3" s="154"/>
      <c r="F3" s="154"/>
      <c r="G3" s="154"/>
      <c r="H3" s="154"/>
    </row>
    <row r="4" ht="12.75">
      <c r="A4" s="3" t="s">
        <v>232</v>
      </c>
    </row>
    <row r="5" spans="1:2" ht="12.75">
      <c r="A5" s="3" t="s">
        <v>45</v>
      </c>
      <c r="B5" s="2"/>
    </row>
    <row r="6" spans="1:2" ht="12.75">
      <c r="A6" s="3"/>
      <c r="B6" s="2"/>
    </row>
    <row r="7" spans="1:8" ht="12.75">
      <c r="A7" s="3"/>
      <c r="B7" s="152" t="s">
        <v>54</v>
      </c>
      <c r="C7" s="152"/>
      <c r="D7" s="152"/>
      <c r="F7" s="152" t="s">
        <v>93</v>
      </c>
      <c r="G7" s="152"/>
      <c r="H7" s="152"/>
    </row>
    <row r="8" spans="3:8" ht="12.75">
      <c r="C8" s="2"/>
      <c r="D8" s="2" t="s">
        <v>51</v>
      </c>
      <c r="E8" s="2"/>
      <c r="G8" s="2"/>
      <c r="H8" s="2" t="s">
        <v>51</v>
      </c>
    </row>
    <row r="9" spans="2:8" ht="12.75">
      <c r="B9" s="2" t="s">
        <v>50</v>
      </c>
      <c r="C9" s="2"/>
      <c r="D9" s="2" t="s">
        <v>52</v>
      </c>
      <c r="E9" s="2"/>
      <c r="F9" s="2" t="s">
        <v>50</v>
      </c>
      <c r="G9" s="2"/>
      <c r="H9" s="2" t="s">
        <v>52</v>
      </c>
    </row>
    <row r="10" spans="2:8" ht="12.75">
      <c r="B10" s="2" t="s">
        <v>0</v>
      </c>
      <c r="C10" s="2"/>
      <c r="D10" s="2" t="s">
        <v>0</v>
      </c>
      <c r="E10" s="2"/>
      <c r="F10" s="2" t="s">
        <v>2</v>
      </c>
      <c r="G10" s="2"/>
      <c r="H10" s="2" t="s">
        <v>0</v>
      </c>
    </row>
    <row r="11" spans="2:8" ht="12.75">
      <c r="B11" s="19" t="str">
        <f>'BS'!B10</f>
        <v>31.10.11</v>
      </c>
      <c r="C11" s="2"/>
      <c r="D11" s="79" t="s">
        <v>233</v>
      </c>
      <c r="E11" s="2"/>
      <c r="F11" s="19" t="str">
        <f>'BS'!B10</f>
        <v>31.10.11</v>
      </c>
      <c r="G11" s="2"/>
      <c r="H11" s="79" t="str">
        <f>D11</f>
        <v>31.10.10</v>
      </c>
    </row>
    <row r="12" spans="2:8" ht="12.75">
      <c r="B12" s="2" t="s">
        <v>1</v>
      </c>
      <c r="D12" s="2" t="s">
        <v>1</v>
      </c>
      <c r="F12" s="2" t="s">
        <v>1</v>
      </c>
      <c r="H12" s="2" t="s">
        <v>1</v>
      </c>
    </row>
    <row r="13" spans="4:8" ht="12.75">
      <c r="D13" s="1"/>
      <c r="H13" s="1"/>
    </row>
    <row r="14" spans="1:10" s="4" customFormat="1" ht="12.75">
      <c r="A14" s="4" t="s">
        <v>3</v>
      </c>
      <c r="B14" s="13">
        <f>+F14</f>
        <v>11288</v>
      </c>
      <c r="D14" s="13">
        <f>+H14</f>
        <v>13696</v>
      </c>
      <c r="F14" s="13">
        <v>11288</v>
      </c>
      <c r="H14" s="13">
        <v>13696</v>
      </c>
      <c r="J14" s="13"/>
    </row>
    <row r="15" spans="2:10" s="4" customFormat="1" ht="12.75">
      <c r="B15" s="13"/>
      <c r="D15" s="13"/>
      <c r="F15" s="13"/>
      <c r="H15" s="13"/>
      <c r="J15" s="13"/>
    </row>
    <row r="16" spans="1:10" s="4" customFormat="1" ht="12.75">
      <c r="A16" s="4" t="s">
        <v>36</v>
      </c>
      <c r="B16" s="13">
        <f>+F16</f>
        <v>-11595</v>
      </c>
      <c r="D16" s="13">
        <f>+H16</f>
        <v>-15621</v>
      </c>
      <c r="F16" s="13">
        <v>-11595</v>
      </c>
      <c r="H16" s="13">
        <v>-15621</v>
      </c>
      <c r="J16" s="13"/>
    </row>
    <row r="17" spans="2:10" s="4" customFormat="1" ht="12.75">
      <c r="B17" s="13"/>
      <c r="D17" s="13"/>
      <c r="F17" s="13"/>
      <c r="H17" s="13"/>
      <c r="J17" s="13"/>
    </row>
    <row r="18" spans="1:10" s="4" customFormat="1" ht="12.75">
      <c r="A18" s="4" t="s">
        <v>35</v>
      </c>
      <c r="B18" s="13">
        <f>+F18</f>
        <v>182</v>
      </c>
      <c r="D18" s="13">
        <f>+H18</f>
        <v>226</v>
      </c>
      <c r="F18" s="13">
        <v>182</v>
      </c>
      <c r="H18" s="13">
        <v>226</v>
      </c>
      <c r="J18" s="13"/>
    </row>
    <row r="19" spans="2:10" s="4" customFormat="1" ht="12.75">
      <c r="B19" s="80"/>
      <c r="D19" s="80"/>
      <c r="F19" s="80"/>
      <c r="H19" s="80"/>
      <c r="J19" s="34"/>
    </row>
    <row r="20" spans="2:10" s="4" customFormat="1" ht="12.75">
      <c r="B20" s="34"/>
      <c r="D20" s="34"/>
      <c r="F20" s="34"/>
      <c r="H20" s="34"/>
      <c r="J20" s="34"/>
    </row>
    <row r="21" spans="1:10" s="4" customFormat="1" ht="12.75">
      <c r="A21" s="4" t="s">
        <v>129</v>
      </c>
      <c r="B21" s="22">
        <f>+SUM(B14:B19)</f>
        <v>-125</v>
      </c>
      <c r="D21" s="22">
        <f>+SUM(D14:D19)</f>
        <v>-1699</v>
      </c>
      <c r="F21" s="22">
        <f>SUM(F14:F19)</f>
        <v>-125</v>
      </c>
      <c r="H21" s="22">
        <f>+SUM(H14:H19)</f>
        <v>-1699</v>
      </c>
      <c r="J21" s="22"/>
    </row>
    <row r="22" spans="2:10" s="4" customFormat="1" ht="12.75">
      <c r="B22" s="13"/>
      <c r="D22" s="13"/>
      <c r="F22" s="13"/>
      <c r="H22" s="13"/>
      <c r="J22" s="13"/>
    </row>
    <row r="23" spans="1:10" s="4" customFormat="1" ht="12.75">
      <c r="A23" s="4" t="s">
        <v>34</v>
      </c>
      <c r="B23" s="13">
        <f>+F23</f>
        <v>-317</v>
      </c>
      <c r="D23" s="13">
        <f>+H23</f>
        <v>-235</v>
      </c>
      <c r="F23" s="13">
        <v>-317</v>
      </c>
      <c r="H23" s="13">
        <v>-235</v>
      </c>
      <c r="J23" s="22"/>
    </row>
    <row r="24" spans="2:10" s="4" customFormat="1" ht="12.75">
      <c r="B24" s="80"/>
      <c r="D24" s="80"/>
      <c r="F24" s="80"/>
      <c r="H24" s="80"/>
      <c r="J24" s="34"/>
    </row>
    <row r="25" spans="2:10" s="4" customFormat="1" ht="12.75">
      <c r="B25" s="34"/>
      <c r="D25" s="34"/>
      <c r="F25" s="34"/>
      <c r="H25" s="34"/>
      <c r="J25" s="34"/>
    </row>
    <row r="26" spans="1:10" s="4" customFormat="1" ht="12.75">
      <c r="A26" s="4" t="s">
        <v>228</v>
      </c>
      <c r="B26" s="34">
        <f>SUM(B21:B25)</f>
        <v>-442</v>
      </c>
      <c r="D26" s="34">
        <f>SUM(D21:D25)</f>
        <v>-1934</v>
      </c>
      <c r="F26" s="34">
        <f>SUM(F21:F25)</f>
        <v>-442</v>
      </c>
      <c r="H26" s="34">
        <f>SUM(H21:H25)</f>
        <v>-1934</v>
      </c>
      <c r="J26" s="34"/>
    </row>
    <row r="27" spans="2:10" s="4" customFormat="1" ht="12.75">
      <c r="B27" s="13"/>
      <c r="D27" s="13"/>
      <c r="F27" s="13"/>
      <c r="H27" s="13"/>
      <c r="J27" s="22"/>
    </row>
    <row r="28" spans="1:10" s="4" customFormat="1" ht="12.75">
      <c r="A28" s="4" t="s">
        <v>4</v>
      </c>
      <c r="B28" s="13">
        <f>+F28</f>
        <v>-212</v>
      </c>
      <c r="D28" s="13">
        <f>+H28</f>
        <v>-114</v>
      </c>
      <c r="F28" s="13">
        <v>-212</v>
      </c>
      <c r="H28" s="13">
        <v>-114</v>
      </c>
      <c r="J28" s="22"/>
    </row>
    <row r="29" spans="2:10" s="4" customFormat="1" ht="12.75">
      <c r="B29" s="80"/>
      <c r="D29" s="80"/>
      <c r="F29" s="80"/>
      <c r="H29" s="80"/>
      <c r="J29" s="34"/>
    </row>
    <row r="30" spans="2:10" s="4" customFormat="1" ht="12.75">
      <c r="B30" s="81"/>
      <c r="D30" s="81"/>
      <c r="F30" s="81"/>
      <c r="H30" s="81"/>
      <c r="J30" s="34"/>
    </row>
    <row r="31" spans="1:10" s="4" customFormat="1" ht="12.75">
      <c r="A31" s="1" t="s">
        <v>130</v>
      </c>
      <c r="B31" s="62">
        <f>SUM(B26:B30)</f>
        <v>-654</v>
      </c>
      <c r="C31" s="6"/>
      <c r="D31" s="62">
        <f>SUM(D26:D30)</f>
        <v>-2048</v>
      </c>
      <c r="E31" s="6"/>
      <c r="F31" s="62">
        <f>SUM(F26:F30)</f>
        <v>-654</v>
      </c>
      <c r="G31" s="6"/>
      <c r="H31" s="62">
        <f>SUM(H26:H30)</f>
        <v>-2048</v>
      </c>
      <c r="J31" s="23"/>
    </row>
    <row r="32" spans="1:10" s="4" customFormat="1" ht="12.75">
      <c r="A32" s="1"/>
      <c r="B32" s="23"/>
      <c r="C32" s="6"/>
      <c r="D32" s="23"/>
      <c r="E32" s="6"/>
      <c r="F32" s="23"/>
      <c r="G32" s="6"/>
      <c r="H32" s="23"/>
      <c r="J32" s="23"/>
    </row>
    <row r="33" spans="1:28" s="98" customFormat="1" ht="12.75">
      <c r="A33" s="107"/>
      <c r="B33" s="83"/>
      <c r="C33" s="64"/>
      <c r="D33" s="13"/>
      <c r="E33" s="64"/>
      <c r="F33" s="129"/>
      <c r="G33" s="64"/>
      <c r="H33" s="83"/>
      <c r="I33" s="99"/>
      <c r="K33" s="99"/>
      <c r="O33" s="109"/>
      <c r="P33" s="109"/>
      <c r="Q33" s="109"/>
      <c r="R33" s="109"/>
      <c r="S33" s="109"/>
      <c r="T33" s="109"/>
      <c r="U33" s="100"/>
      <c r="Z33" s="108"/>
      <c r="AA33" s="108"/>
      <c r="AB33" s="108"/>
    </row>
    <row r="34" spans="1:28" s="98" customFormat="1" ht="12.75">
      <c r="A34" s="107" t="s">
        <v>205</v>
      </c>
      <c r="B34" s="119">
        <f>+F34</f>
        <v>0</v>
      </c>
      <c r="C34" s="64"/>
      <c r="D34" s="62">
        <f>+H34</f>
        <v>0</v>
      </c>
      <c r="E34" s="64"/>
      <c r="F34" s="127">
        <v>0</v>
      </c>
      <c r="G34" s="64"/>
      <c r="H34" s="119">
        <v>0</v>
      </c>
      <c r="I34" s="99"/>
      <c r="K34" s="99"/>
      <c r="O34" s="109"/>
      <c r="P34" s="109"/>
      <c r="Q34" s="109"/>
      <c r="R34" s="109"/>
      <c r="S34" s="109"/>
      <c r="T34" s="109"/>
      <c r="U34" s="100"/>
      <c r="Z34" s="108"/>
      <c r="AA34" s="108"/>
      <c r="AB34" s="108"/>
    </row>
    <row r="35" spans="1:28" s="98" customFormat="1" ht="12.75">
      <c r="A35" s="107"/>
      <c r="B35" s="64"/>
      <c r="C35" s="64"/>
      <c r="D35" s="64"/>
      <c r="E35" s="64"/>
      <c r="F35" s="126"/>
      <c r="G35" s="64"/>
      <c r="H35" s="64"/>
      <c r="O35" s="110"/>
      <c r="P35" s="111"/>
      <c r="Q35" s="111"/>
      <c r="R35" s="111">
        <f>F62</f>
        <v>0</v>
      </c>
      <c r="S35" s="111">
        <f>SUM(O35:R35)</f>
        <v>0</v>
      </c>
      <c r="T35" s="111">
        <f>F63</f>
        <v>0</v>
      </c>
      <c r="U35" s="101">
        <f>S35+T35</f>
        <v>0</v>
      </c>
      <c r="Z35" s="108"/>
      <c r="AA35" s="108"/>
      <c r="AB35" s="108"/>
    </row>
    <row r="36" spans="1:28" s="98" customFormat="1" ht="12.75">
      <c r="A36" s="107" t="s">
        <v>206</v>
      </c>
      <c r="B36" s="64"/>
      <c r="C36" s="64"/>
      <c r="D36" s="64"/>
      <c r="E36" s="64"/>
      <c r="F36" s="126"/>
      <c r="G36" s="64"/>
      <c r="H36" s="64"/>
      <c r="O36" s="112"/>
      <c r="P36" s="113"/>
      <c r="Q36" s="113">
        <f>-2632</f>
        <v>-2632</v>
      </c>
      <c r="R36" s="113"/>
      <c r="S36" s="113">
        <f>SUM(O36:R36)</f>
        <v>-2632</v>
      </c>
      <c r="T36" s="113">
        <v>-1751</v>
      </c>
      <c r="U36" s="102">
        <f>S36+T36</f>
        <v>-4383</v>
      </c>
      <c r="W36" s="114">
        <f>T36/U36</f>
        <v>0.39949806068902577</v>
      </c>
      <c r="Z36" s="108"/>
      <c r="AA36" s="108"/>
      <c r="AB36" s="108"/>
    </row>
    <row r="37" spans="1:28" s="98" customFormat="1" ht="13.5" thickBot="1">
      <c r="A37" s="107" t="s">
        <v>207</v>
      </c>
      <c r="B37" s="120">
        <f>SUM(B31:B36)</f>
        <v>-654</v>
      </c>
      <c r="C37" s="64"/>
      <c r="D37" s="120">
        <f>SUM(D31:D36)</f>
        <v>-2048</v>
      </c>
      <c r="E37" s="64"/>
      <c r="F37" s="128">
        <f>SUM(F31:F36)</f>
        <v>-654</v>
      </c>
      <c r="G37" s="64"/>
      <c r="H37" s="120">
        <f>SUM(H31:H36)</f>
        <v>-2048</v>
      </c>
      <c r="O37" s="100">
        <f>SUM(O35:O36)</f>
        <v>0</v>
      </c>
      <c r="P37" s="100">
        <f aca="true" t="shared" si="0" ref="P37:U37">SUM(P35:P36)</f>
        <v>0</v>
      </c>
      <c r="Q37" s="100">
        <f t="shared" si="0"/>
        <v>-2632</v>
      </c>
      <c r="R37" s="100">
        <f t="shared" si="0"/>
        <v>0</v>
      </c>
      <c r="S37" s="100">
        <f t="shared" si="0"/>
        <v>-2632</v>
      </c>
      <c r="T37" s="100">
        <f t="shared" si="0"/>
        <v>-1751</v>
      </c>
      <c r="U37" s="100">
        <f t="shared" si="0"/>
        <v>-4383</v>
      </c>
      <c r="Z37" s="108"/>
      <c r="AA37" s="108"/>
      <c r="AB37" s="108"/>
    </row>
    <row r="38" spans="2:10" s="4" customFormat="1" ht="12.75">
      <c r="B38" s="13"/>
      <c r="D38" s="13"/>
      <c r="F38" s="13"/>
      <c r="H38" s="13"/>
      <c r="J38" s="13"/>
    </row>
    <row r="39" spans="1:8" s="13" customFormat="1" ht="12.75">
      <c r="A39" s="14" t="s">
        <v>229</v>
      </c>
      <c r="B39" s="34"/>
      <c r="D39" s="34"/>
      <c r="F39" s="34"/>
      <c r="H39" s="34"/>
    </row>
    <row r="40" spans="1:8" s="13" customFormat="1" ht="12.75">
      <c r="A40" s="14" t="s">
        <v>208</v>
      </c>
      <c r="B40" s="83">
        <f>+F40</f>
        <v>-571</v>
      </c>
      <c r="D40" s="13">
        <f>+H40</f>
        <v>-1875</v>
      </c>
      <c r="F40" s="34">
        <v>-571</v>
      </c>
      <c r="H40" s="34">
        <v>-1875</v>
      </c>
    </row>
    <row r="41" spans="1:8" s="13" customFormat="1" ht="12.75">
      <c r="A41" s="14" t="s">
        <v>209</v>
      </c>
      <c r="B41" s="119">
        <f>+F41</f>
        <v>-83</v>
      </c>
      <c r="D41" s="62">
        <f>+H41</f>
        <v>-173</v>
      </c>
      <c r="F41" s="62">
        <v>-83</v>
      </c>
      <c r="H41" s="62">
        <v>-173</v>
      </c>
    </row>
    <row r="42" spans="1:8" s="13" customFormat="1" ht="13.5" thickBot="1">
      <c r="A42" s="1" t="s">
        <v>130</v>
      </c>
      <c r="B42" s="73">
        <f>SUM(B40:B41)</f>
        <v>-654</v>
      </c>
      <c r="C42" s="23"/>
      <c r="D42" s="73">
        <f>SUM(D40:D41)</f>
        <v>-2048</v>
      </c>
      <c r="E42" s="23"/>
      <c r="F42" s="73">
        <f>F31</f>
        <v>-654</v>
      </c>
      <c r="G42" s="23"/>
      <c r="H42" s="73">
        <f>H31</f>
        <v>-2048</v>
      </c>
    </row>
    <row r="43" spans="1:29" s="98" customFormat="1" ht="13.5" thickTop="1">
      <c r="A43" s="115"/>
      <c r="B43" s="83"/>
      <c r="C43" s="83"/>
      <c r="D43" s="83"/>
      <c r="E43" s="83"/>
      <c r="F43" s="129"/>
      <c r="G43" s="83"/>
      <c r="H43" s="83"/>
      <c r="Y43" s="103"/>
      <c r="Z43" s="108"/>
      <c r="AA43" s="108"/>
      <c r="AB43" s="108"/>
      <c r="AC43" s="103"/>
    </row>
    <row r="44" spans="1:29" s="98" customFormat="1" ht="12.75">
      <c r="A44" s="1" t="s">
        <v>210</v>
      </c>
      <c r="B44" s="4"/>
      <c r="C44" s="4"/>
      <c r="D44" s="4"/>
      <c r="E44" s="4"/>
      <c r="F44" s="13"/>
      <c r="G44" s="4"/>
      <c r="H44" s="4"/>
      <c r="J44" s="116"/>
      <c r="Y44" s="103"/>
      <c r="Z44" s="6"/>
      <c r="AA44" s="6"/>
      <c r="AB44" s="6"/>
      <c r="AC44" s="103"/>
    </row>
    <row r="45" spans="1:29" s="98" customFormat="1" ht="12.75">
      <c r="A45" s="14" t="s">
        <v>208</v>
      </c>
      <c r="B45" s="83">
        <f>+F45</f>
        <v>-571</v>
      </c>
      <c r="C45" s="4"/>
      <c r="D45" s="13">
        <f>+H45</f>
        <v>-1875</v>
      </c>
      <c r="E45" s="4"/>
      <c r="F45" s="13">
        <v>-571</v>
      </c>
      <c r="G45" s="4"/>
      <c r="H45" s="4">
        <v>-1875</v>
      </c>
      <c r="J45" s="117"/>
      <c r="Y45" s="103"/>
      <c r="Z45" s="6"/>
      <c r="AA45" s="6"/>
      <c r="AB45" s="6"/>
      <c r="AC45" s="103"/>
    </row>
    <row r="46" spans="1:29" s="104" customFormat="1" ht="12.75">
      <c r="A46" s="14" t="s">
        <v>212</v>
      </c>
      <c r="B46" s="119">
        <f>+F46</f>
        <v>-83</v>
      </c>
      <c r="C46" s="13"/>
      <c r="D46" s="62">
        <f>+H46</f>
        <v>-173</v>
      </c>
      <c r="E46" s="13"/>
      <c r="F46" s="62">
        <v>-83</v>
      </c>
      <c r="G46" s="13"/>
      <c r="H46" s="62">
        <v>-173</v>
      </c>
      <c r="J46" s="118"/>
      <c r="X46" s="105"/>
      <c r="Y46" s="106"/>
      <c r="Z46" s="23"/>
      <c r="AA46" s="23"/>
      <c r="AB46" s="23"/>
      <c r="AC46" s="106"/>
    </row>
    <row r="47" spans="1:29" s="98" customFormat="1" ht="13.5" thickBot="1">
      <c r="A47" s="1" t="s">
        <v>211</v>
      </c>
      <c r="B47" s="63">
        <f>SUM(B45:B46)</f>
        <v>-654</v>
      </c>
      <c r="C47" s="4"/>
      <c r="D47" s="63">
        <f>SUM(D45:D46)</f>
        <v>-2048</v>
      </c>
      <c r="E47" s="4"/>
      <c r="F47" s="130">
        <f>SUM(F45:F46)</f>
        <v>-654</v>
      </c>
      <c r="G47" s="4"/>
      <c r="H47" s="63">
        <f>SUM(H45:H46)</f>
        <v>-2048</v>
      </c>
      <c r="J47" s="117"/>
      <c r="Y47" s="103"/>
      <c r="Z47" s="6"/>
      <c r="AA47" s="6"/>
      <c r="AB47" s="6"/>
      <c r="AC47" s="103"/>
    </row>
    <row r="48" spans="1:9" s="13" customFormat="1" ht="12.75">
      <c r="A48" s="14"/>
      <c r="D48" s="34"/>
      <c r="F48" s="34"/>
      <c r="H48" s="34"/>
      <c r="I48" s="34"/>
    </row>
    <row r="49" s="4" customFormat="1" ht="15">
      <c r="A49" s="17" t="s">
        <v>213</v>
      </c>
    </row>
    <row r="50" spans="1:10" s="4" customFormat="1" ht="15.75" thickBot="1">
      <c r="A50" s="17" t="s">
        <v>214</v>
      </c>
      <c r="B50" s="82">
        <f>'Notes '!F205</f>
        <v>-0.4578328709568787</v>
      </c>
      <c r="C50" s="13"/>
      <c r="D50" s="82">
        <f>+D40/1247.99</f>
        <v>-1.5024158847426663</v>
      </c>
      <c r="E50" s="13"/>
      <c r="F50" s="82">
        <f>'Notes '!H205</f>
        <v>-0.4578328709568787</v>
      </c>
      <c r="H50" s="82">
        <f>+H40/1250</f>
        <v>-1.5</v>
      </c>
      <c r="J50" s="35"/>
    </row>
    <row r="51" spans="1:10" s="4" customFormat="1" ht="13.5" thickTop="1">
      <c r="A51" s="1"/>
      <c r="B51" s="35"/>
      <c r="C51" s="13"/>
      <c r="D51" s="35"/>
      <c r="E51" s="13"/>
      <c r="F51" s="35"/>
      <c r="H51" s="35"/>
      <c r="J51" s="35"/>
    </row>
    <row r="52" spans="1:10" s="4" customFormat="1" ht="12.75">
      <c r="A52" s="1"/>
      <c r="B52" s="35"/>
      <c r="C52" s="13"/>
      <c r="D52" s="35"/>
      <c r="E52" s="13"/>
      <c r="F52" s="35"/>
      <c r="H52" s="35"/>
      <c r="J52" s="35"/>
    </row>
    <row r="53" spans="1:8" ht="12.75">
      <c r="A53" s="4" t="s">
        <v>40</v>
      </c>
      <c r="D53" s="5"/>
      <c r="H53" s="5"/>
    </row>
    <row r="54" spans="1:8" ht="12.75">
      <c r="A54" s="153" t="s">
        <v>216</v>
      </c>
      <c r="B54" s="151"/>
      <c r="C54" s="151"/>
      <c r="D54" s="151"/>
      <c r="E54" s="151"/>
      <c r="F54" s="151"/>
      <c r="G54" s="151"/>
      <c r="H54" s="151"/>
    </row>
    <row r="55" spans="1:8" ht="12.75">
      <c r="A55" s="153" t="s">
        <v>235</v>
      </c>
      <c r="B55" s="151"/>
      <c r="C55" s="151"/>
      <c r="D55" s="151"/>
      <c r="E55" s="151"/>
      <c r="F55" s="151"/>
      <c r="G55" s="151"/>
      <c r="H55" s="151"/>
    </row>
    <row r="56" spans="1:8" ht="12.75">
      <c r="A56" s="151"/>
      <c r="B56" s="151"/>
      <c r="C56" s="151"/>
      <c r="D56" s="151"/>
      <c r="E56" s="151"/>
      <c r="F56" s="151"/>
      <c r="G56" s="151"/>
      <c r="H56" s="151"/>
    </row>
    <row r="57" spans="4:8" ht="12.75">
      <c r="D57" s="83"/>
      <c r="E57" s="36"/>
      <c r="F57" s="89"/>
      <c r="G57" s="36"/>
      <c r="H57" s="83"/>
    </row>
    <row r="58" spans="4:8" ht="12.75">
      <c r="D58" s="5"/>
      <c r="H58" s="5"/>
    </row>
    <row r="59" spans="4:8" ht="12.75">
      <c r="D59" s="5"/>
      <c r="H59" s="5"/>
    </row>
  </sheetData>
  <sheetProtection/>
  <mergeCells count="6">
    <mergeCell ref="F7:H7"/>
    <mergeCell ref="B7:D7"/>
    <mergeCell ref="A54:H54"/>
    <mergeCell ref="A55:H55"/>
    <mergeCell ref="A56:H56"/>
    <mergeCell ref="A3:H3"/>
  </mergeCells>
  <printOptions/>
  <pageMargins left="0.5" right="0.5" top="0.5" bottom="0.5"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44"/>
  <sheetViews>
    <sheetView zoomScale="120" zoomScaleNormal="120" zoomScalePageLayoutView="0" workbookViewId="0" topLeftCell="A1">
      <pane xSplit="1" ySplit="11" topLeftCell="B15" activePane="bottomRight" state="frozen"/>
      <selection pane="topLeft" activeCell="A1" sqref="A1"/>
      <selection pane="topRight" activeCell="B1" sqref="B1"/>
      <selection pane="bottomLeft" activeCell="A14" sqref="A14"/>
      <selection pane="bottomRight" activeCell="A2" sqref="A2"/>
    </sheetView>
  </sheetViews>
  <sheetFormatPr defaultColWidth="9.140625" defaultRowHeight="12.75"/>
  <cols>
    <col min="1" max="1" width="19.57421875" style="1" customWidth="1"/>
    <col min="2" max="4" width="7.8515625" style="4" customWidth="1"/>
    <col min="5" max="6" width="10.8515625" style="4" customWidth="1"/>
    <col min="7" max="7" width="10.57421875" style="4" customWidth="1"/>
    <col min="8" max="8" width="7.8515625" style="4" customWidth="1"/>
    <col min="9" max="9" width="11.140625" style="4" customWidth="1"/>
    <col min="10" max="10" width="9.7109375" style="4" customWidth="1"/>
    <col min="11" max="16384" width="9.140625" style="1" customWidth="1"/>
  </cols>
  <sheetData>
    <row r="1" spans="1:12" ht="15.75">
      <c r="A1" s="48" t="s">
        <v>180</v>
      </c>
      <c r="B1" s="1"/>
      <c r="C1" s="1"/>
      <c r="D1" s="1"/>
      <c r="E1" s="1"/>
      <c r="F1" s="1"/>
      <c r="G1" s="2"/>
      <c r="H1" s="2"/>
      <c r="I1" s="1"/>
      <c r="J1" s="2"/>
      <c r="L1" s="2"/>
    </row>
    <row r="3" ht="12.75">
      <c r="A3" s="3" t="s">
        <v>8</v>
      </c>
    </row>
    <row r="4" ht="12.75">
      <c r="A4" s="3" t="str">
        <f>'IS'!A4</f>
        <v>FOR THE FIRST QUARTER ENDED 31 OCTOBER 2011</v>
      </c>
    </row>
    <row r="5" ht="12.75">
      <c r="A5" s="3" t="s">
        <v>45</v>
      </c>
    </row>
    <row r="6" ht="12.75">
      <c r="A6" s="3"/>
    </row>
    <row r="7" spans="2:10" ht="12.75">
      <c r="B7" s="155" t="s">
        <v>224</v>
      </c>
      <c r="C7" s="155"/>
      <c r="D7" s="155"/>
      <c r="E7" s="155"/>
      <c r="F7" s="155"/>
      <c r="G7" s="155"/>
      <c r="H7" s="155"/>
      <c r="I7" s="22" t="s">
        <v>239</v>
      </c>
      <c r="J7" s="5" t="s">
        <v>152</v>
      </c>
    </row>
    <row r="8" spans="3:10" ht="12.75">
      <c r="C8" s="155" t="s">
        <v>223</v>
      </c>
      <c r="D8" s="155"/>
      <c r="E8" s="155"/>
      <c r="F8" s="155"/>
      <c r="G8" s="22" t="s">
        <v>111</v>
      </c>
      <c r="H8" s="22"/>
      <c r="I8" s="5" t="s">
        <v>240</v>
      </c>
      <c r="J8" s="5" t="s">
        <v>153</v>
      </c>
    </row>
    <row r="9" spans="2:8" ht="12.75">
      <c r="B9" s="5" t="s">
        <v>9</v>
      </c>
      <c r="C9" s="5" t="s">
        <v>9</v>
      </c>
      <c r="D9" s="5" t="s">
        <v>148</v>
      </c>
      <c r="E9" s="5" t="s">
        <v>140</v>
      </c>
      <c r="F9" s="5" t="s">
        <v>222</v>
      </c>
      <c r="G9" s="5" t="s">
        <v>11</v>
      </c>
      <c r="H9" s="5"/>
    </row>
    <row r="10" spans="2:10" ht="12.75">
      <c r="B10" s="5" t="s">
        <v>10</v>
      </c>
      <c r="C10" s="5" t="s">
        <v>53</v>
      </c>
      <c r="D10" s="5" t="s">
        <v>149</v>
      </c>
      <c r="E10" s="5" t="s">
        <v>141</v>
      </c>
      <c r="F10" s="5" t="s">
        <v>141</v>
      </c>
      <c r="G10" s="5" t="s">
        <v>12</v>
      </c>
      <c r="H10" s="5" t="s">
        <v>13</v>
      </c>
      <c r="J10" s="5"/>
    </row>
    <row r="11" spans="2:10" ht="12.75">
      <c r="B11" s="5" t="s">
        <v>1</v>
      </c>
      <c r="C11" s="5" t="s">
        <v>1</v>
      </c>
      <c r="D11" s="5" t="s">
        <v>1</v>
      </c>
      <c r="E11" s="5" t="s">
        <v>1</v>
      </c>
      <c r="F11" s="5" t="s">
        <v>1</v>
      </c>
      <c r="G11" s="5" t="s">
        <v>1</v>
      </c>
      <c r="H11" s="5" t="s">
        <v>1</v>
      </c>
      <c r="I11" s="22" t="s">
        <v>1</v>
      </c>
      <c r="J11" s="5" t="s">
        <v>1</v>
      </c>
    </row>
    <row r="12" ht="12.75">
      <c r="B12" s="5"/>
    </row>
    <row r="13" ht="12.75">
      <c r="A13" s="1" t="s">
        <v>241</v>
      </c>
    </row>
    <row r="14" ht="12.75">
      <c r="A14" s="40" t="str">
        <f>'BS'!B10</f>
        <v>31.10.11</v>
      </c>
    </row>
    <row r="15" ht="12.75">
      <c r="A15" s="39"/>
    </row>
    <row r="16" spans="1:10" ht="12.75">
      <c r="A16" s="1" t="s">
        <v>242</v>
      </c>
      <c r="B16" s="64">
        <f>'BS'!D31</f>
        <v>62500</v>
      </c>
      <c r="C16" s="4">
        <f>'BS'!D32</f>
        <v>21</v>
      </c>
      <c r="D16" s="4">
        <f>'BS'!D33</f>
        <v>-105</v>
      </c>
      <c r="E16" s="4">
        <f>'BS'!D34</f>
        <v>-380</v>
      </c>
      <c r="F16" s="4">
        <v>8574</v>
      </c>
      <c r="G16" s="4">
        <f>'BS'!D36</f>
        <v>-7537</v>
      </c>
      <c r="H16" s="4">
        <f>SUM(B16:G16)</f>
        <v>63073</v>
      </c>
      <c r="I16" s="4">
        <f>'BS'!D38</f>
        <v>-1429</v>
      </c>
      <c r="J16" s="4">
        <f>SUM(H16:I16)</f>
        <v>61644</v>
      </c>
    </row>
    <row r="17" ht="12.75">
      <c r="B17" s="64"/>
    </row>
    <row r="18" spans="1:10" ht="12.75">
      <c r="A18" s="1" t="s">
        <v>219</v>
      </c>
      <c r="B18" s="6"/>
      <c r="C18" s="6"/>
      <c r="D18" s="6"/>
      <c r="E18" s="6"/>
      <c r="F18" s="6"/>
      <c r="G18" s="6"/>
      <c r="H18" s="6"/>
      <c r="I18" s="6" t="s">
        <v>154</v>
      </c>
      <c r="J18" s="6"/>
    </row>
    <row r="19" spans="1:10" ht="12.75">
      <c r="A19" s="1" t="s">
        <v>218</v>
      </c>
      <c r="B19" s="6">
        <v>0</v>
      </c>
      <c r="C19" s="6">
        <v>0</v>
      </c>
      <c r="D19" s="6">
        <v>0</v>
      </c>
      <c r="E19" s="13">
        <v>-62</v>
      </c>
      <c r="F19" s="13">
        <v>0</v>
      </c>
      <c r="G19" s="6">
        <f>'IS'!F40</f>
        <v>-571</v>
      </c>
      <c r="H19" s="6">
        <f>SUM(B19:G19)</f>
        <v>-633</v>
      </c>
      <c r="I19" s="6">
        <v>-76</v>
      </c>
      <c r="J19" s="6">
        <f>SUM(H19:I19)</f>
        <v>-709</v>
      </c>
    </row>
    <row r="20" spans="2:10" ht="12.75">
      <c r="B20" s="6"/>
      <c r="C20" s="6"/>
      <c r="D20" s="6"/>
      <c r="E20" s="6"/>
      <c r="F20" s="6"/>
      <c r="G20" s="6"/>
      <c r="H20" s="6"/>
      <c r="I20" s="6"/>
      <c r="J20" s="6"/>
    </row>
    <row r="21" spans="1:10" ht="12.75">
      <c r="A21" s="1" t="s">
        <v>220</v>
      </c>
      <c r="B21" s="6">
        <v>0</v>
      </c>
      <c r="C21" s="6">
        <v>0</v>
      </c>
      <c r="D21" s="6">
        <v>-2</v>
      </c>
      <c r="E21" s="6">
        <v>0</v>
      </c>
      <c r="F21" s="6"/>
      <c r="G21" s="6">
        <v>0</v>
      </c>
      <c r="H21" s="6">
        <f>SUM(B21:G21)</f>
        <v>-2</v>
      </c>
      <c r="I21" s="6">
        <v>0</v>
      </c>
      <c r="J21" s="6">
        <f>SUM(H21:I21)</f>
        <v>-2</v>
      </c>
    </row>
    <row r="22" spans="2:10" ht="12.75">
      <c r="B22" s="6"/>
      <c r="C22" s="6"/>
      <c r="D22" s="6"/>
      <c r="E22" s="6"/>
      <c r="F22" s="6"/>
      <c r="G22" s="6"/>
      <c r="H22" s="6"/>
      <c r="I22" s="6"/>
      <c r="J22" s="6"/>
    </row>
    <row r="23" spans="1:11" ht="13.5" thickBot="1">
      <c r="A23" s="16" t="s">
        <v>243</v>
      </c>
      <c r="B23" s="12">
        <f aca="true" t="shared" si="0" ref="B23:J23">SUM(B16:B22)</f>
        <v>62500</v>
      </c>
      <c r="C23" s="12">
        <f t="shared" si="0"/>
        <v>21</v>
      </c>
      <c r="D23" s="12">
        <f t="shared" si="0"/>
        <v>-107</v>
      </c>
      <c r="E23" s="12">
        <f t="shared" si="0"/>
        <v>-442</v>
      </c>
      <c r="F23" s="12">
        <f t="shared" si="0"/>
        <v>8574</v>
      </c>
      <c r="G23" s="12">
        <f t="shared" si="0"/>
        <v>-8108</v>
      </c>
      <c r="H23" s="12">
        <f>SUM(H16:H22)</f>
        <v>62438</v>
      </c>
      <c r="I23" s="12">
        <f t="shared" si="0"/>
        <v>-1505</v>
      </c>
      <c r="J23" s="12">
        <f t="shared" si="0"/>
        <v>60933</v>
      </c>
      <c r="K23" s="54">
        <f>J23-'BS'!B39</f>
        <v>0</v>
      </c>
    </row>
    <row r="24" ht="13.5" thickTop="1"/>
    <row r="27" ht="12.75">
      <c r="A27" s="1" t="str">
        <f>A13</f>
        <v>First quarter ended</v>
      </c>
    </row>
    <row r="28" ht="12.75">
      <c r="A28" s="53" t="s">
        <v>233</v>
      </c>
    </row>
    <row r="29" ht="12.75">
      <c r="A29" s="39"/>
    </row>
    <row r="30" spans="1:10" ht="12.75">
      <c r="A30" s="1" t="s">
        <v>155</v>
      </c>
      <c r="B30" s="64">
        <v>62500</v>
      </c>
      <c r="C30" s="4">
        <v>21</v>
      </c>
      <c r="D30" s="4">
        <v>-97</v>
      </c>
      <c r="E30" s="4">
        <v>-1302</v>
      </c>
      <c r="F30" s="4">
        <v>0</v>
      </c>
      <c r="G30" s="4">
        <v>12230</v>
      </c>
      <c r="H30" s="4">
        <f>SUM(B30:G30)</f>
        <v>73352</v>
      </c>
      <c r="I30" s="4">
        <v>-1014</v>
      </c>
      <c r="J30" s="4">
        <f>SUM(H30:I30)</f>
        <v>72338</v>
      </c>
    </row>
    <row r="31" ht="12.75">
      <c r="B31" s="64"/>
    </row>
    <row r="32" spans="1:10" ht="12.75">
      <c r="A32" s="1" t="s">
        <v>219</v>
      </c>
      <c r="B32" s="6"/>
      <c r="C32" s="6"/>
      <c r="D32" s="6"/>
      <c r="E32" s="6"/>
      <c r="F32" s="6"/>
      <c r="G32" s="6"/>
      <c r="H32" s="6"/>
      <c r="I32" s="6" t="s">
        <v>154</v>
      </c>
      <c r="J32" s="6"/>
    </row>
    <row r="33" spans="1:10" ht="12.75">
      <c r="A33" s="1" t="s">
        <v>218</v>
      </c>
      <c r="B33" s="6">
        <v>0</v>
      </c>
      <c r="C33" s="6">
        <v>0</v>
      </c>
      <c r="D33" s="6">
        <v>0</v>
      </c>
      <c r="E33" s="6">
        <v>-516</v>
      </c>
      <c r="F33" s="6">
        <v>0</v>
      </c>
      <c r="G33" s="6">
        <f>'IS'!H40</f>
        <v>-1875</v>
      </c>
      <c r="H33" s="6">
        <f>SUM(B33:G33)</f>
        <v>-2391</v>
      </c>
      <c r="I33" s="6">
        <v>-296</v>
      </c>
      <c r="J33" s="6">
        <f>SUM(H33:I33)</f>
        <v>-2687</v>
      </c>
    </row>
    <row r="34" spans="2:10" ht="12.75">
      <c r="B34" s="6"/>
      <c r="C34" s="6"/>
      <c r="D34" s="6"/>
      <c r="E34" s="6"/>
      <c r="F34" s="6"/>
      <c r="G34" s="6"/>
      <c r="H34" s="6"/>
      <c r="I34" s="6"/>
      <c r="J34" s="6"/>
    </row>
    <row r="35" spans="1:10" ht="12.75">
      <c r="A35" s="1" t="s">
        <v>20</v>
      </c>
      <c r="B35" s="6">
        <v>0</v>
      </c>
      <c r="C35" s="6">
        <v>0</v>
      </c>
      <c r="D35" s="6">
        <v>0</v>
      </c>
      <c r="E35" s="6">
        <v>0</v>
      </c>
      <c r="F35" s="6">
        <v>0</v>
      </c>
      <c r="G35" s="6">
        <v>0</v>
      </c>
      <c r="H35" s="6">
        <f>SUM(B35:G35)</f>
        <v>0</v>
      </c>
      <c r="I35" s="6">
        <v>0</v>
      </c>
      <c r="J35" s="6">
        <f>SUM(H35:I35)</f>
        <v>0</v>
      </c>
    </row>
    <row r="36" spans="2:10" ht="12.75">
      <c r="B36" s="6"/>
      <c r="C36" s="6"/>
      <c r="D36" s="6"/>
      <c r="E36" s="6"/>
      <c r="F36" s="6"/>
      <c r="G36" s="6"/>
      <c r="H36" s="6"/>
      <c r="I36" s="6"/>
      <c r="J36" s="6"/>
    </row>
    <row r="37" spans="1:10" ht="12.75">
      <c r="A37" s="1" t="s">
        <v>220</v>
      </c>
      <c r="B37" s="6">
        <v>0</v>
      </c>
      <c r="C37" s="6">
        <v>0</v>
      </c>
      <c r="D37" s="6">
        <v>-4</v>
      </c>
      <c r="E37" s="6">
        <v>0</v>
      </c>
      <c r="F37" s="6">
        <v>0</v>
      </c>
      <c r="G37" s="6">
        <v>0</v>
      </c>
      <c r="H37" s="6">
        <f>SUM(B37:G37)</f>
        <v>-4</v>
      </c>
      <c r="I37" s="6">
        <v>0</v>
      </c>
      <c r="J37" s="6">
        <f>SUM(H37:I37)</f>
        <v>-4</v>
      </c>
    </row>
    <row r="39" spans="1:11" ht="13.5" thickBot="1">
      <c r="A39" s="16" t="s">
        <v>245</v>
      </c>
      <c r="B39" s="12">
        <f aca="true" t="shared" si="1" ref="B39:I39">SUM(B30:B38)</f>
        <v>62500</v>
      </c>
      <c r="C39" s="12">
        <f t="shared" si="1"/>
        <v>21</v>
      </c>
      <c r="D39" s="12">
        <f t="shared" si="1"/>
        <v>-101</v>
      </c>
      <c r="E39" s="12">
        <f t="shared" si="1"/>
        <v>-1818</v>
      </c>
      <c r="F39" s="12">
        <f t="shared" si="1"/>
        <v>0</v>
      </c>
      <c r="G39" s="12">
        <f t="shared" si="1"/>
        <v>10355</v>
      </c>
      <c r="H39" s="12">
        <f>SUM(H30:H38)</f>
        <v>70957</v>
      </c>
      <c r="I39" s="12">
        <f t="shared" si="1"/>
        <v>-1310</v>
      </c>
      <c r="J39" s="12">
        <f>SUM(J29:J38)</f>
        <v>69647</v>
      </c>
      <c r="K39" s="54"/>
    </row>
    <row r="40" ht="13.5" thickTop="1"/>
    <row r="41" ht="12.75">
      <c r="A41" s="4"/>
    </row>
    <row r="42" ht="12.75">
      <c r="A42" s="4" t="s">
        <v>40</v>
      </c>
    </row>
    <row r="43" spans="1:10" ht="12.75">
      <c r="A43" s="153" t="s">
        <v>217</v>
      </c>
      <c r="B43" s="151"/>
      <c r="C43" s="151"/>
      <c r="D43" s="151"/>
      <c r="E43" s="151"/>
      <c r="F43" s="151"/>
      <c r="G43" s="151"/>
      <c r="H43" s="151"/>
      <c r="I43" s="151"/>
      <c r="J43" s="151"/>
    </row>
    <row r="44" spans="1:10" ht="12.75">
      <c r="A44" s="156" t="s">
        <v>268</v>
      </c>
      <c r="B44" s="157"/>
      <c r="C44" s="157"/>
      <c r="D44" s="157"/>
      <c r="E44" s="157"/>
      <c r="F44" s="157"/>
      <c r="G44" s="157"/>
      <c r="H44" s="157"/>
      <c r="I44" s="157"/>
      <c r="J44" s="157"/>
    </row>
  </sheetData>
  <sheetProtection/>
  <mergeCells count="4">
    <mergeCell ref="B7:H7"/>
    <mergeCell ref="A43:J43"/>
    <mergeCell ref="A44:J44"/>
    <mergeCell ref="C8:F8"/>
  </mergeCells>
  <printOptions horizontalCentered="1"/>
  <pageMargins left="0.28" right="0.25" top="0.5" bottom="0.5"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H66"/>
  <sheetViews>
    <sheetView zoomScale="120" zoomScaleNormal="120" zoomScalePageLayoutView="0" workbookViewId="0" topLeftCell="A1">
      <selection activeCell="A2" sqref="A2"/>
    </sheetView>
  </sheetViews>
  <sheetFormatPr defaultColWidth="9.140625" defaultRowHeight="12.75"/>
  <cols>
    <col min="1" max="1" width="50.7109375" style="1" customWidth="1"/>
    <col min="2" max="2" width="3.421875" style="1" customWidth="1"/>
    <col min="3" max="3" width="13.57421875" style="13" customWidth="1"/>
    <col min="4" max="4" width="2.7109375" style="1" customWidth="1"/>
    <col min="5" max="5" width="12.8515625" style="1" customWidth="1"/>
    <col min="6" max="6" width="3.7109375" style="1" customWidth="1"/>
    <col min="7" max="16384" width="9.140625" style="1" customWidth="1"/>
  </cols>
  <sheetData>
    <row r="1" spans="1:8" ht="15.75">
      <c r="A1" s="48" t="s">
        <v>180</v>
      </c>
      <c r="C1" s="14"/>
      <c r="D1" s="2"/>
      <c r="F1" s="2"/>
      <c r="H1" s="2"/>
    </row>
    <row r="3" spans="1:3" ht="12.75">
      <c r="A3" s="158" t="s">
        <v>204</v>
      </c>
      <c r="B3" s="158"/>
      <c r="C3" s="158"/>
    </row>
    <row r="4" ht="12.75">
      <c r="A4" s="3" t="str">
        <f>'IS'!A4</f>
        <v>FOR THE FIRST QUARTER ENDED 31 OCTOBER 2011</v>
      </c>
    </row>
    <row r="5" spans="1:3" ht="12.75">
      <c r="A5" s="3" t="s">
        <v>85</v>
      </c>
      <c r="C5" s="14"/>
    </row>
    <row r="6" spans="3:5" ht="12.75">
      <c r="C6" s="15" t="s">
        <v>84</v>
      </c>
      <c r="E6" s="2" t="s">
        <v>84</v>
      </c>
    </row>
    <row r="7" spans="3:5" ht="12.75">
      <c r="C7" s="15" t="s">
        <v>50</v>
      </c>
      <c r="E7" s="2" t="s">
        <v>51</v>
      </c>
    </row>
    <row r="8" spans="3:5" ht="12.75">
      <c r="C8" s="15" t="s">
        <v>0</v>
      </c>
      <c r="E8" s="2" t="s">
        <v>0</v>
      </c>
    </row>
    <row r="9" spans="3:5" ht="12.75">
      <c r="C9" s="146" t="str">
        <f>'BS'!B10</f>
        <v>31.10.11</v>
      </c>
      <c r="E9" s="84" t="str">
        <f>'IS'!D11</f>
        <v>31.10.10</v>
      </c>
    </row>
    <row r="10" spans="3:5" ht="12.75">
      <c r="C10" s="15" t="s">
        <v>1</v>
      </c>
      <c r="E10" s="15" t="s">
        <v>1</v>
      </c>
    </row>
    <row r="11" spans="1:5" ht="12.75">
      <c r="A11" s="3" t="s">
        <v>55</v>
      </c>
      <c r="E11" s="13"/>
    </row>
    <row r="12" spans="1:5" ht="12.75">
      <c r="A12" s="1" t="s">
        <v>230</v>
      </c>
      <c r="C12" s="13">
        <f>'IS'!F26</f>
        <v>-442</v>
      </c>
      <c r="E12" s="13">
        <f>'IS'!H26</f>
        <v>-1934</v>
      </c>
    </row>
    <row r="13" ht="9" customHeight="1">
      <c r="E13" s="4"/>
    </row>
    <row r="14" spans="1:5" ht="12.75">
      <c r="A14" s="1" t="s">
        <v>56</v>
      </c>
      <c r="E14" s="4"/>
    </row>
    <row r="15" spans="1:5" ht="12.75">
      <c r="A15" s="1" t="s">
        <v>57</v>
      </c>
      <c r="C15" s="13">
        <v>423</v>
      </c>
      <c r="E15" s="4">
        <v>646</v>
      </c>
    </row>
    <row r="16" spans="1:5" ht="12.75">
      <c r="A16" s="1" t="s">
        <v>58</v>
      </c>
      <c r="C16" s="13">
        <v>317</v>
      </c>
      <c r="E16" s="4">
        <v>-12</v>
      </c>
    </row>
    <row r="17" spans="3:5" ht="9" customHeight="1">
      <c r="C17" s="62"/>
      <c r="E17" s="85"/>
    </row>
    <row r="18" spans="1:5" ht="12.75">
      <c r="A18" s="1" t="s">
        <v>231</v>
      </c>
      <c r="C18" s="13">
        <f>SUM(C12:C17)</f>
        <v>298</v>
      </c>
      <c r="E18" s="4">
        <f>+SUM(E12:E16)</f>
        <v>-1300</v>
      </c>
    </row>
    <row r="19" ht="12.75">
      <c r="E19" s="4"/>
    </row>
    <row r="20" spans="1:5" ht="12.75">
      <c r="A20" s="1" t="s">
        <v>42</v>
      </c>
      <c r="C20" s="13">
        <f>'BS'!D21-'BS'!B21</f>
        <v>921</v>
      </c>
      <c r="E20" s="4">
        <v>4015</v>
      </c>
    </row>
    <row r="21" spans="1:5" ht="12.75">
      <c r="A21" s="1" t="s">
        <v>101</v>
      </c>
      <c r="C21" s="13">
        <f>'BS'!D22+'BS'!D23-('BS'!B22+'BS'!B23)</f>
        <v>-978</v>
      </c>
      <c r="E21" s="4">
        <v>-3090</v>
      </c>
    </row>
    <row r="22" spans="1:5" ht="12.75">
      <c r="A22" s="1" t="s">
        <v>7</v>
      </c>
      <c r="C22" s="62">
        <f>'BS'!B47+'BS'!B48+'BS'!B42-('BS'!D47+'BS'!D48+'BS'!D42)</f>
        <v>1336</v>
      </c>
      <c r="E22" s="85">
        <v>317</v>
      </c>
    </row>
    <row r="23" spans="1:5" ht="12.75">
      <c r="A23" s="1" t="s">
        <v>125</v>
      </c>
      <c r="C23" s="13">
        <f>+SUM(C18:C22)</f>
        <v>1577</v>
      </c>
      <c r="E23" s="4">
        <f>+SUM(E18:E22)</f>
        <v>-58</v>
      </c>
    </row>
    <row r="24" spans="1:5" ht="12.75">
      <c r="A24" s="1" t="s">
        <v>59</v>
      </c>
      <c r="C24" s="13">
        <f>'IS'!F23</f>
        <v>-317</v>
      </c>
      <c r="E24" s="4">
        <v>-235</v>
      </c>
    </row>
    <row r="25" spans="1:5" ht="12.75">
      <c r="A25" s="1" t="s">
        <v>102</v>
      </c>
      <c r="C25" s="62">
        <v>-160</v>
      </c>
      <c r="E25" s="85">
        <v>-712</v>
      </c>
    </row>
    <row r="26" spans="1:5" ht="12.75">
      <c r="A26" s="1" t="s">
        <v>126</v>
      </c>
      <c r="C26" s="13">
        <f>SUM(C23:C25)</f>
        <v>1100</v>
      </c>
      <c r="E26" s="4">
        <f>+SUM(E23:E25)</f>
        <v>-1005</v>
      </c>
    </row>
    <row r="27" ht="12.75">
      <c r="E27" s="4"/>
    </row>
    <row r="28" spans="1:5" ht="12.75" customHeight="1">
      <c r="A28" s="3" t="s">
        <v>60</v>
      </c>
      <c r="C28" s="23"/>
      <c r="E28" s="6"/>
    </row>
    <row r="29" spans="1:5" ht="12.75">
      <c r="A29" s="1" t="s">
        <v>28</v>
      </c>
      <c r="C29" s="143">
        <v>-407</v>
      </c>
      <c r="D29" s="36"/>
      <c r="E29" s="86">
        <v>0</v>
      </c>
    </row>
    <row r="30" spans="1:5" ht="12.75">
      <c r="A30" s="1" t="s">
        <v>114</v>
      </c>
      <c r="C30" s="145">
        <v>0</v>
      </c>
      <c r="D30" s="36"/>
      <c r="E30" s="88">
        <v>0</v>
      </c>
    </row>
    <row r="31" spans="1:5" ht="12.75" customHeight="1">
      <c r="A31" s="1" t="s">
        <v>103</v>
      </c>
      <c r="C31" s="13">
        <f>SUM(C29:C30)</f>
        <v>-407</v>
      </c>
      <c r="E31" s="4">
        <f>SUM(E29:E30)</f>
        <v>0</v>
      </c>
    </row>
    <row r="32" ht="12.75">
      <c r="E32" s="4"/>
    </row>
    <row r="33" spans="1:5" ht="12.75" customHeight="1">
      <c r="A33" s="3" t="s">
        <v>61</v>
      </c>
      <c r="E33" s="4"/>
    </row>
    <row r="34" spans="1:5" ht="12.75">
      <c r="A34" s="1" t="s">
        <v>178</v>
      </c>
      <c r="C34" s="143">
        <v>65</v>
      </c>
      <c r="E34" s="86">
        <v>-994</v>
      </c>
    </row>
    <row r="35" spans="1:5" ht="12.75">
      <c r="A35" s="1" t="s">
        <v>177</v>
      </c>
      <c r="C35" s="144">
        <v>-81</v>
      </c>
      <c r="E35" s="87">
        <v>-329</v>
      </c>
    </row>
    <row r="36" spans="1:5" ht="13.5" customHeight="1">
      <c r="A36" s="1" t="s">
        <v>90</v>
      </c>
      <c r="C36" s="144">
        <v>-236</v>
      </c>
      <c r="E36" s="87">
        <v>-229</v>
      </c>
    </row>
    <row r="37" spans="1:5" ht="12.75">
      <c r="A37" s="1" t="s">
        <v>179</v>
      </c>
      <c r="C37" s="145">
        <f>'BS'!B33-'BS'!D33</f>
        <v>-2</v>
      </c>
      <c r="E37" s="88">
        <v>-4</v>
      </c>
    </row>
    <row r="38" spans="1:5" ht="12.75" customHeight="1">
      <c r="A38" s="1" t="s">
        <v>62</v>
      </c>
      <c r="C38" s="23">
        <f>SUM(C34:C37)</f>
        <v>-254</v>
      </c>
      <c r="E38" s="6">
        <f>SUM(E34:E37)</f>
        <v>-1556</v>
      </c>
    </row>
    <row r="39" spans="3:5" ht="12.75" customHeight="1">
      <c r="C39" s="23"/>
      <c r="E39" s="6"/>
    </row>
    <row r="40" spans="1:5" ht="12.75" customHeight="1">
      <c r="A40" s="1" t="s">
        <v>247</v>
      </c>
      <c r="C40" s="23">
        <v>-54</v>
      </c>
      <c r="E40" s="6">
        <v>-196</v>
      </c>
    </row>
    <row r="41" spans="3:5" ht="12.75">
      <c r="C41" s="62"/>
      <c r="E41" s="85"/>
    </row>
    <row r="42" spans="1:5" ht="12.75" customHeight="1">
      <c r="A42" s="1" t="s">
        <v>63</v>
      </c>
      <c r="C42" s="13">
        <f>+C26+C31+C38+C40</f>
        <v>385</v>
      </c>
      <c r="E42" s="13">
        <f>+E26+E31+E38+E40</f>
        <v>-2757</v>
      </c>
    </row>
    <row r="43" ht="12.75" customHeight="1">
      <c r="E43" s="4"/>
    </row>
    <row r="44" spans="1:5" ht="12.75">
      <c r="A44" s="1" t="s">
        <v>64</v>
      </c>
      <c r="C44" s="126">
        <v>-4491</v>
      </c>
      <c r="E44" s="64">
        <v>-2344</v>
      </c>
    </row>
    <row r="45" spans="1:5" ht="13.5" thickBot="1">
      <c r="A45" s="1" t="s">
        <v>65</v>
      </c>
      <c r="C45" s="137">
        <f>SUM(C42:C44)</f>
        <v>-4106</v>
      </c>
      <c r="E45" s="12">
        <f>SUM(E42:E44)</f>
        <v>-5101</v>
      </c>
    </row>
    <row r="46" spans="3:5" ht="13.5" thickTop="1">
      <c r="C46" s="23"/>
      <c r="E46" s="6"/>
    </row>
    <row r="47" spans="1:5" ht="12.75" customHeight="1">
      <c r="A47" s="3" t="s">
        <v>86</v>
      </c>
      <c r="C47" s="23"/>
      <c r="E47" s="6"/>
    </row>
    <row r="48" spans="1:5" ht="12.75">
      <c r="A48" s="1" t="s">
        <v>6</v>
      </c>
      <c r="C48" s="13">
        <f>'BS'!B25</f>
        <v>1445</v>
      </c>
      <c r="E48" s="6">
        <v>712</v>
      </c>
    </row>
    <row r="49" spans="1:5" ht="12.75">
      <c r="A49" s="1" t="s">
        <v>87</v>
      </c>
      <c r="C49" s="13">
        <f>-'Notes '!H164</f>
        <v>-5551</v>
      </c>
      <c r="E49" s="6">
        <v>-5813</v>
      </c>
    </row>
    <row r="50" spans="3:5" ht="13.5" thickBot="1">
      <c r="C50" s="137">
        <f>SUM(C48:C49)</f>
        <v>-4106</v>
      </c>
      <c r="E50" s="12">
        <f>SUM(E48:E49)</f>
        <v>-5101</v>
      </c>
    </row>
    <row r="51" spans="3:5" ht="13.5" thickTop="1">
      <c r="C51" s="23"/>
      <c r="E51" s="6"/>
    </row>
    <row r="52" ht="12.75">
      <c r="E52" s="6"/>
    </row>
    <row r="53" spans="1:5" ht="12.75">
      <c r="A53" s="72" t="s">
        <v>40</v>
      </c>
      <c r="B53" s="36"/>
      <c r="C53" s="147"/>
      <c r="D53" s="36"/>
      <c r="E53" s="6"/>
    </row>
    <row r="54" spans="1:8" ht="12.75">
      <c r="A54" s="149" t="s">
        <v>173</v>
      </c>
      <c r="B54" s="150"/>
      <c r="C54" s="150"/>
      <c r="D54" s="150"/>
      <c r="E54" s="150"/>
      <c r="F54" s="2"/>
      <c r="H54" s="2"/>
    </row>
    <row r="55" spans="1:8" ht="12.75">
      <c r="A55" s="149" t="s">
        <v>246</v>
      </c>
      <c r="B55" s="150"/>
      <c r="C55" s="150"/>
      <c r="D55" s="150"/>
      <c r="E55" s="150"/>
      <c r="F55" s="2"/>
      <c r="H55" s="2"/>
    </row>
    <row r="56" spans="1:8" ht="12.75">
      <c r="A56" s="150" t="s">
        <v>174</v>
      </c>
      <c r="B56" s="150"/>
      <c r="C56" s="150"/>
      <c r="D56" s="150"/>
      <c r="E56" s="150"/>
      <c r="F56" s="2"/>
      <c r="H56" s="2"/>
    </row>
    <row r="57" spans="4:8" ht="12.75">
      <c r="D57" s="2"/>
      <c r="E57" s="6"/>
      <c r="F57" s="2"/>
      <c r="H57" s="2"/>
    </row>
    <row r="58" ht="12.75">
      <c r="E58" s="6"/>
    </row>
    <row r="59" ht="12.75">
      <c r="E59" s="6"/>
    </row>
    <row r="60" ht="12.75">
      <c r="E60" s="6"/>
    </row>
    <row r="61" ht="12.75">
      <c r="E61" s="6"/>
    </row>
    <row r="62" ht="12.75">
      <c r="E62" s="4"/>
    </row>
    <row r="63" ht="12.75">
      <c r="E63" s="4"/>
    </row>
    <row r="64" ht="12.75">
      <c r="E64" s="4"/>
    </row>
    <row r="65" ht="12.75">
      <c r="E65" s="4"/>
    </row>
    <row r="66" spans="3:5" ht="12.75">
      <c r="C66" s="1"/>
      <c r="E66" s="4"/>
    </row>
  </sheetData>
  <sheetProtection/>
  <mergeCells count="4">
    <mergeCell ref="A54:E54"/>
    <mergeCell ref="A55:E55"/>
    <mergeCell ref="A56:E56"/>
    <mergeCell ref="A3:C3"/>
  </mergeCells>
  <printOptions/>
  <pageMargins left="1" right="0.5" top="0.5" bottom="0.5"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208"/>
  <sheetViews>
    <sheetView view="pageBreakPreview" zoomScale="120" zoomScaleNormal="154" zoomScaleSheetLayoutView="120" zoomScalePageLayoutView="0" workbookViewId="0" topLeftCell="A1">
      <selection activeCell="B2" sqref="B2"/>
    </sheetView>
  </sheetViews>
  <sheetFormatPr defaultColWidth="9.140625" defaultRowHeight="12.75"/>
  <cols>
    <col min="1" max="1" width="4.57421875" style="24" customWidth="1"/>
    <col min="2" max="2" width="9.140625" style="1" customWidth="1"/>
    <col min="3" max="3" width="14.7109375" style="1" customWidth="1"/>
    <col min="4" max="4" width="10.7109375" style="1" customWidth="1"/>
    <col min="5" max="5" width="10.28125" style="1" bestFit="1" customWidth="1"/>
    <col min="6" max="6" width="11.8515625" style="1" customWidth="1"/>
    <col min="7" max="7" width="9.7109375" style="1" customWidth="1"/>
    <col min="8" max="8" width="11.57421875" style="1" customWidth="1"/>
    <col min="9" max="9" width="9.28125" style="1" customWidth="1"/>
    <col min="10" max="10" width="1.57421875" style="17" customWidth="1"/>
    <col min="11" max="11" width="9.140625" style="17" customWidth="1"/>
    <col min="12" max="12" width="2.00390625" style="17" customWidth="1"/>
    <col min="13" max="13" width="6.140625" style="17" customWidth="1"/>
    <col min="14" max="16384" width="9.140625" style="17" customWidth="1"/>
  </cols>
  <sheetData>
    <row r="1" spans="1:8" s="1" customFormat="1" ht="15.75">
      <c r="A1" s="48" t="s">
        <v>180</v>
      </c>
      <c r="D1" s="2"/>
      <c r="F1" s="2"/>
      <c r="H1" s="2"/>
    </row>
    <row r="3" ht="15">
      <c r="A3" s="24" t="s">
        <v>26</v>
      </c>
    </row>
    <row r="4" spans="1:2" ht="15">
      <c r="A4" s="37" t="s">
        <v>248</v>
      </c>
      <c r="B4" s="38"/>
    </row>
    <row r="6" spans="1:2" ht="15">
      <c r="A6" s="25" t="s">
        <v>14</v>
      </c>
      <c r="B6" s="3" t="s">
        <v>97</v>
      </c>
    </row>
    <row r="7" spans="2:8" ht="15">
      <c r="B7" s="169" t="s">
        <v>156</v>
      </c>
      <c r="C7" s="166"/>
      <c r="D7" s="166"/>
      <c r="E7" s="166"/>
      <c r="F7" s="166"/>
      <c r="G7" s="166"/>
      <c r="H7" s="166"/>
    </row>
    <row r="8" spans="2:8" ht="15">
      <c r="B8" s="169" t="s">
        <v>157</v>
      </c>
      <c r="C8" s="166"/>
      <c r="D8" s="166"/>
      <c r="E8" s="166"/>
      <c r="F8" s="166"/>
      <c r="G8" s="166"/>
      <c r="H8" s="166"/>
    </row>
    <row r="9" spans="2:8" ht="15">
      <c r="B9" s="166" t="s">
        <v>158</v>
      </c>
      <c r="C9" s="166"/>
      <c r="D9" s="166"/>
      <c r="E9" s="166"/>
      <c r="F9" s="166"/>
      <c r="G9" s="166"/>
      <c r="H9" s="166"/>
    </row>
    <row r="10" spans="2:8" ht="15">
      <c r="B10" s="166"/>
      <c r="C10" s="166"/>
      <c r="D10" s="166"/>
      <c r="E10" s="166"/>
      <c r="F10" s="166"/>
      <c r="G10" s="166"/>
      <c r="H10" s="166"/>
    </row>
    <row r="11" spans="2:8" ht="15">
      <c r="B11" s="169" t="s">
        <v>159</v>
      </c>
      <c r="C11" s="166"/>
      <c r="D11" s="166"/>
      <c r="E11" s="166"/>
      <c r="F11" s="166"/>
      <c r="G11" s="166"/>
      <c r="H11" s="166"/>
    </row>
    <row r="12" spans="2:8" ht="15">
      <c r="B12" s="166" t="s">
        <v>265</v>
      </c>
      <c r="C12" s="166"/>
      <c r="D12" s="166"/>
      <c r="E12" s="166"/>
      <c r="F12" s="166"/>
      <c r="G12" s="166"/>
      <c r="H12" s="166"/>
    </row>
    <row r="13" spans="2:8" ht="15">
      <c r="B13" s="166" t="s">
        <v>160</v>
      </c>
      <c r="C13" s="166"/>
      <c r="D13" s="166"/>
      <c r="E13" s="166"/>
      <c r="F13" s="166"/>
      <c r="G13" s="166"/>
      <c r="H13" s="166"/>
    </row>
    <row r="14" spans="2:8" ht="15">
      <c r="B14" s="166" t="s">
        <v>188</v>
      </c>
      <c r="C14" s="166"/>
      <c r="D14" s="166"/>
      <c r="E14" s="166"/>
      <c r="F14" s="166"/>
      <c r="G14" s="166"/>
      <c r="H14" s="166"/>
    </row>
    <row r="15" spans="2:8" ht="15">
      <c r="B15" s="166" t="s">
        <v>189</v>
      </c>
      <c r="C15" s="166"/>
      <c r="D15" s="166"/>
      <c r="E15" s="166"/>
      <c r="F15" s="166"/>
      <c r="G15" s="166"/>
      <c r="H15" s="166"/>
    </row>
    <row r="16" spans="2:8" ht="15">
      <c r="B16" s="166" t="s">
        <v>266</v>
      </c>
      <c r="C16" s="166"/>
      <c r="D16" s="166"/>
      <c r="E16" s="166"/>
      <c r="F16" s="166"/>
      <c r="G16" s="166"/>
      <c r="H16" s="166"/>
    </row>
    <row r="17" spans="2:8" ht="15">
      <c r="B17" s="166"/>
      <c r="C17" s="166"/>
      <c r="D17" s="166"/>
      <c r="E17" s="166"/>
      <c r="F17" s="166"/>
      <c r="G17" s="166"/>
      <c r="H17" s="166"/>
    </row>
    <row r="18" spans="2:8" ht="15">
      <c r="B18" s="157" t="s">
        <v>161</v>
      </c>
      <c r="C18" s="157"/>
      <c r="D18" s="157"/>
      <c r="E18" s="157"/>
      <c r="F18" s="157"/>
      <c r="G18" s="157"/>
      <c r="H18" s="157"/>
    </row>
    <row r="19" spans="2:8" ht="15">
      <c r="B19" s="166" t="s">
        <v>249</v>
      </c>
      <c r="C19" s="166"/>
      <c r="D19" s="166"/>
      <c r="E19" s="166"/>
      <c r="F19" s="166"/>
      <c r="G19" s="166"/>
      <c r="H19" s="166"/>
    </row>
    <row r="20" spans="2:8" ht="15">
      <c r="B20" s="56"/>
      <c r="C20" s="56"/>
      <c r="D20" s="56"/>
      <c r="E20" s="56"/>
      <c r="F20" s="56"/>
      <c r="G20" s="56"/>
      <c r="H20" s="56"/>
    </row>
    <row r="21" spans="1:2" ht="15">
      <c r="A21" s="25">
        <v>2</v>
      </c>
      <c r="B21" s="3" t="s">
        <v>18</v>
      </c>
    </row>
    <row r="22" ht="15">
      <c r="B22" s="1" t="s">
        <v>250</v>
      </c>
    </row>
    <row r="24" spans="1:2" ht="15">
      <c r="A24" s="25">
        <v>3</v>
      </c>
      <c r="B24" s="3" t="s">
        <v>19</v>
      </c>
    </row>
    <row r="25" spans="1:2" ht="15">
      <c r="A25" s="25"/>
      <c r="B25" s="1" t="s">
        <v>163</v>
      </c>
    </row>
    <row r="26" spans="1:2" ht="15">
      <c r="A26" s="25"/>
      <c r="B26" s="1" t="s">
        <v>162</v>
      </c>
    </row>
    <row r="27" spans="1:2" ht="15">
      <c r="A27" s="25"/>
      <c r="B27" s="3"/>
    </row>
    <row r="28" spans="1:2" ht="15">
      <c r="A28" s="25">
        <v>4</v>
      </c>
      <c r="B28" s="3" t="s">
        <v>66</v>
      </c>
    </row>
    <row r="29" ht="15">
      <c r="B29" s="1" t="s">
        <v>251</v>
      </c>
    </row>
    <row r="31" spans="1:2" ht="15">
      <c r="A31" s="25">
        <v>5</v>
      </c>
      <c r="B31" s="3" t="s">
        <v>67</v>
      </c>
    </row>
    <row r="32" ht="15">
      <c r="B32" s="1" t="s">
        <v>69</v>
      </c>
    </row>
    <row r="33" ht="15">
      <c r="B33" s="1" t="s">
        <v>70</v>
      </c>
    </row>
    <row r="35" spans="1:2" ht="15">
      <c r="A35" s="25">
        <v>6</v>
      </c>
      <c r="B35" s="3" t="s">
        <v>68</v>
      </c>
    </row>
    <row r="36" ht="15">
      <c r="B36" s="1" t="s">
        <v>132</v>
      </c>
    </row>
    <row r="38" spans="1:2" ht="15">
      <c r="A38" s="25">
        <v>7</v>
      </c>
      <c r="B38" s="3" t="s">
        <v>20</v>
      </c>
    </row>
    <row r="39" ht="15">
      <c r="B39" s="1" t="s">
        <v>133</v>
      </c>
    </row>
    <row r="41" spans="1:2" ht="15">
      <c r="A41" s="25">
        <v>8</v>
      </c>
      <c r="B41" s="3" t="s">
        <v>21</v>
      </c>
    </row>
    <row r="42" spans="1:8" ht="15">
      <c r="A42" s="25"/>
      <c r="B42" s="167" t="s">
        <v>164</v>
      </c>
      <c r="C42" s="168"/>
      <c r="D42" s="168"/>
      <c r="E42" s="168"/>
      <c r="F42" s="168"/>
      <c r="G42" s="168"/>
      <c r="H42" s="168"/>
    </row>
    <row r="43" spans="1:8" ht="15">
      <c r="A43" s="58"/>
      <c r="B43" s="156" t="s">
        <v>165</v>
      </c>
      <c r="C43" s="157"/>
      <c r="D43" s="157"/>
      <c r="E43" s="157"/>
      <c r="F43" s="157"/>
      <c r="G43" s="157"/>
      <c r="H43" s="157"/>
    </row>
    <row r="44" spans="1:8" ht="15">
      <c r="A44" s="58"/>
      <c r="B44" s="156" t="s">
        <v>166</v>
      </c>
      <c r="C44" s="157"/>
      <c r="D44" s="157"/>
      <c r="E44" s="157"/>
      <c r="F44" s="157"/>
      <c r="G44" s="157"/>
      <c r="H44" s="157"/>
    </row>
    <row r="45" spans="1:8" ht="15">
      <c r="A45" s="58"/>
      <c r="B45" s="156" t="s">
        <v>167</v>
      </c>
      <c r="C45" s="157"/>
      <c r="D45" s="157"/>
      <c r="E45" s="157"/>
      <c r="F45" s="157"/>
      <c r="G45" s="157"/>
      <c r="H45" s="157"/>
    </row>
    <row r="46" spans="1:8" ht="15">
      <c r="A46" s="58"/>
      <c r="B46" s="156" t="s">
        <v>168</v>
      </c>
      <c r="C46" s="157"/>
      <c r="D46" s="157"/>
      <c r="E46" s="157"/>
      <c r="F46" s="157"/>
      <c r="G46" s="157"/>
      <c r="H46" s="157"/>
    </row>
    <row r="47" spans="1:8" ht="15">
      <c r="A47" s="58"/>
      <c r="B47" s="157"/>
      <c r="C47" s="157"/>
      <c r="D47" s="157"/>
      <c r="E47" s="157"/>
      <c r="F47" s="157"/>
      <c r="G47" s="157"/>
      <c r="H47" s="157"/>
    </row>
    <row r="48" spans="1:8" ht="15">
      <c r="A48" s="58"/>
      <c r="B48" s="163" t="s">
        <v>169</v>
      </c>
      <c r="C48" s="164"/>
      <c r="D48" s="164"/>
      <c r="E48" s="164"/>
      <c r="F48" s="164"/>
      <c r="G48" s="164"/>
      <c r="H48" s="164"/>
    </row>
    <row r="49" spans="1:8" ht="15">
      <c r="A49" s="58"/>
      <c r="B49" s="156" t="s">
        <v>182</v>
      </c>
      <c r="C49" s="157"/>
      <c r="D49" s="157"/>
      <c r="E49" s="157"/>
      <c r="F49" s="157"/>
      <c r="G49" s="157"/>
      <c r="H49" s="157"/>
    </row>
    <row r="50" spans="1:8" ht="15">
      <c r="A50" s="58"/>
      <c r="B50" s="157" t="s">
        <v>191</v>
      </c>
      <c r="C50" s="157"/>
      <c r="D50" s="157"/>
      <c r="E50" s="157"/>
      <c r="F50" s="157"/>
      <c r="G50" s="157"/>
      <c r="H50" s="157"/>
    </row>
    <row r="51" spans="1:8" ht="15">
      <c r="A51" s="58"/>
      <c r="B51" s="57"/>
      <c r="C51" s="57"/>
      <c r="D51" s="57"/>
      <c r="E51" s="57"/>
      <c r="F51" s="57"/>
      <c r="G51" s="57"/>
      <c r="H51" s="57"/>
    </row>
    <row r="52" spans="1:8" ht="15">
      <c r="A52" s="58"/>
      <c r="B52" s="156" t="s">
        <v>170</v>
      </c>
      <c r="C52" s="157"/>
      <c r="D52" s="157"/>
      <c r="E52" s="157"/>
      <c r="F52" s="157"/>
      <c r="G52" s="157"/>
      <c r="H52" s="157"/>
    </row>
    <row r="53" spans="1:8" ht="15">
      <c r="A53" s="58"/>
      <c r="B53" s="156" t="s">
        <v>183</v>
      </c>
      <c r="C53" s="157"/>
      <c r="D53" s="157"/>
      <c r="E53" s="157"/>
      <c r="F53" s="157"/>
      <c r="G53" s="157"/>
      <c r="H53" s="157"/>
    </row>
    <row r="54" spans="1:8" ht="15">
      <c r="A54" s="58"/>
      <c r="B54" s="156" t="s">
        <v>184</v>
      </c>
      <c r="C54" s="157"/>
      <c r="D54" s="157"/>
      <c r="E54" s="157"/>
      <c r="F54" s="157"/>
      <c r="G54" s="157"/>
      <c r="H54" s="157"/>
    </row>
    <row r="55" spans="1:8" ht="15">
      <c r="A55" s="58"/>
      <c r="B55" s="55"/>
      <c r="C55" s="55"/>
      <c r="D55" s="55"/>
      <c r="E55" s="55"/>
      <c r="F55" s="55"/>
      <c r="G55" s="55"/>
      <c r="H55" s="55"/>
    </row>
    <row r="56" spans="1:8" ht="15">
      <c r="A56" s="25"/>
      <c r="B56" s="3"/>
      <c r="E56" s="152" t="s">
        <v>150</v>
      </c>
      <c r="F56" s="152"/>
      <c r="G56" s="152"/>
      <c r="H56" s="152"/>
    </row>
    <row r="57" spans="1:8" ht="15">
      <c r="A57" s="25"/>
      <c r="E57" s="165" t="str">
        <f>'BS'!B10</f>
        <v>31.10.11</v>
      </c>
      <c r="F57" s="165"/>
      <c r="G57" s="165"/>
      <c r="H57" s="165"/>
    </row>
    <row r="58" spans="1:8" ht="15">
      <c r="A58" s="25"/>
      <c r="E58" s="2"/>
      <c r="F58" s="2" t="s">
        <v>176</v>
      </c>
      <c r="G58" s="2" t="s">
        <v>13</v>
      </c>
      <c r="H58" s="2" t="s">
        <v>106</v>
      </c>
    </row>
    <row r="59" spans="1:8" ht="15">
      <c r="A59" s="25"/>
      <c r="B59" s="3"/>
      <c r="E59" s="2" t="s">
        <v>3</v>
      </c>
      <c r="F59" s="2" t="s">
        <v>175</v>
      </c>
      <c r="G59" s="2" t="s">
        <v>105</v>
      </c>
      <c r="H59" s="2" t="s">
        <v>107</v>
      </c>
    </row>
    <row r="60" spans="1:8" ht="15">
      <c r="A60" s="25"/>
      <c r="B60" s="3"/>
      <c r="E60" s="2" t="s">
        <v>1</v>
      </c>
      <c r="F60" s="2" t="s">
        <v>1</v>
      </c>
      <c r="G60" s="2" t="s">
        <v>1</v>
      </c>
      <c r="H60" s="2" t="s">
        <v>1</v>
      </c>
    </row>
    <row r="61" ht="15">
      <c r="A61" s="25"/>
    </row>
    <row r="62" spans="1:8" ht="15">
      <c r="A62" s="25"/>
      <c r="B62" s="1" t="s">
        <v>104</v>
      </c>
      <c r="E62" s="13">
        <f>E65-E63</f>
        <v>10508</v>
      </c>
      <c r="F62" s="13">
        <f>F65-F63</f>
        <v>-275</v>
      </c>
      <c r="G62" s="135">
        <f>G65-G63</f>
        <v>96551</v>
      </c>
      <c r="H62" s="13">
        <v>0</v>
      </c>
    </row>
    <row r="63" spans="1:8" ht="15">
      <c r="A63" s="25"/>
      <c r="B63" s="1" t="s">
        <v>190</v>
      </c>
      <c r="E63" s="13">
        <f>E75</f>
        <v>780</v>
      </c>
      <c r="F63" s="13">
        <f>F75</f>
        <v>-167</v>
      </c>
      <c r="G63" s="4">
        <f>G75</f>
        <v>3603</v>
      </c>
      <c r="H63" s="13">
        <v>0</v>
      </c>
    </row>
    <row r="64" spans="1:8" ht="15">
      <c r="A64" s="25"/>
      <c r="E64" s="13"/>
      <c r="G64" s="4"/>
      <c r="H64" s="13"/>
    </row>
    <row r="65" spans="1:8" ht="15">
      <c r="A65" s="25"/>
      <c r="B65" s="3"/>
      <c r="E65" s="132">
        <f>'IS'!B14</f>
        <v>11288</v>
      </c>
      <c r="F65" s="60">
        <f>'IS'!B26</f>
        <v>-442</v>
      </c>
      <c r="G65" s="60">
        <f>G77</f>
        <v>100154</v>
      </c>
      <c r="H65" s="132">
        <f>SUM(H62:H64)</f>
        <v>0</v>
      </c>
    </row>
    <row r="66" spans="1:8" ht="15.75" thickBot="1">
      <c r="A66" s="25"/>
      <c r="B66" s="3"/>
      <c r="E66" s="73"/>
      <c r="F66" s="148"/>
      <c r="G66" s="78"/>
      <c r="H66" s="73"/>
    </row>
    <row r="67" spans="1:2" ht="15.75" thickTop="1">
      <c r="A67" s="25"/>
      <c r="B67" s="3"/>
    </row>
    <row r="68" spans="1:8" ht="15">
      <c r="A68" s="25"/>
      <c r="B68" s="3"/>
      <c r="F68" s="65" t="s">
        <v>108</v>
      </c>
      <c r="G68" s="65"/>
      <c r="H68" s="65"/>
    </row>
    <row r="69" spans="1:8" ht="15">
      <c r="A69" s="25"/>
      <c r="E69" s="165" t="str">
        <f>'BS'!B10</f>
        <v>31.10.11</v>
      </c>
      <c r="F69" s="165"/>
      <c r="G69" s="165"/>
      <c r="H69" s="165"/>
    </row>
    <row r="70" spans="1:8" ht="15">
      <c r="A70" s="25"/>
      <c r="F70" s="2" t="s">
        <v>176</v>
      </c>
      <c r="G70" s="2" t="s">
        <v>13</v>
      </c>
      <c r="H70" s="2" t="s">
        <v>106</v>
      </c>
    </row>
    <row r="71" spans="1:8" ht="15">
      <c r="A71" s="25"/>
      <c r="B71" s="3"/>
      <c r="E71" s="2" t="s">
        <v>3</v>
      </c>
      <c r="F71" s="2" t="s">
        <v>175</v>
      </c>
      <c r="G71" s="2" t="s">
        <v>105</v>
      </c>
      <c r="H71" s="2" t="s">
        <v>107</v>
      </c>
    </row>
    <row r="72" spans="1:8" ht="15">
      <c r="A72" s="25"/>
      <c r="B72" s="3"/>
      <c r="E72" s="2" t="s">
        <v>1</v>
      </c>
      <c r="F72" s="2" t="s">
        <v>1</v>
      </c>
      <c r="G72" s="2" t="s">
        <v>1</v>
      </c>
      <c r="H72" s="2" t="s">
        <v>1</v>
      </c>
    </row>
    <row r="73" ht="15">
      <c r="A73" s="25"/>
    </row>
    <row r="74" spans="1:8" ht="15">
      <c r="A74" s="25"/>
      <c r="B74" s="1" t="str">
        <f>B62</f>
        <v>Malaysia </v>
      </c>
      <c r="E74" s="13">
        <f>E77-E75-E76</f>
        <v>10508</v>
      </c>
      <c r="F74" s="13">
        <f>F77-F75-F76</f>
        <v>-275</v>
      </c>
      <c r="G74" s="135">
        <f>G77-G75</f>
        <v>96551</v>
      </c>
      <c r="H74" s="13">
        <v>407</v>
      </c>
    </row>
    <row r="75" spans="1:8" ht="15">
      <c r="A75" s="25"/>
      <c r="B75" s="1" t="str">
        <f>B63</f>
        <v>Europe</v>
      </c>
      <c r="E75" s="13">
        <v>780</v>
      </c>
      <c r="F75" s="13">
        <v>-167</v>
      </c>
      <c r="G75" s="4">
        <v>3603</v>
      </c>
      <c r="H75" s="13">
        <v>0</v>
      </c>
    </row>
    <row r="76" spans="1:8" ht="15">
      <c r="A76" s="25"/>
      <c r="E76" s="13"/>
      <c r="G76" s="4"/>
      <c r="H76" s="13"/>
    </row>
    <row r="77" spans="1:8" ht="15">
      <c r="A77" s="25"/>
      <c r="B77" s="3"/>
      <c r="E77" s="132">
        <f>'IS'!F14</f>
        <v>11288</v>
      </c>
      <c r="F77" s="60">
        <f>'IS'!F26</f>
        <v>-442</v>
      </c>
      <c r="G77" s="60">
        <f>'BS'!B27</f>
        <v>100154</v>
      </c>
      <c r="H77" s="132">
        <f>SUM(H74:H76)</f>
        <v>407</v>
      </c>
    </row>
    <row r="78" spans="1:8" ht="15.75" thickBot="1">
      <c r="A78" s="25"/>
      <c r="B78" s="3"/>
      <c r="E78" s="78"/>
      <c r="F78" s="148"/>
      <c r="G78" s="78"/>
      <c r="H78" s="78"/>
    </row>
    <row r="79" ht="15.75" thickTop="1">
      <c r="A79" s="25"/>
    </row>
    <row r="80" spans="1:2" ht="15">
      <c r="A80" s="25">
        <v>9</v>
      </c>
      <c r="B80" s="3" t="s">
        <v>15</v>
      </c>
    </row>
    <row r="81" ht="15">
      <c r="B81" s="1" t="s">
        <v>267</v>
      </c>
    </row>
    <row r="82" ht="15">
      <c r="B82" s="1" t="s">
        <v>252</v>
      </c>
    </row>
    <row r="84" spans="1:2" ht="15">
      <c r="A84" s="25">
        <v>10</v>
      </c>
      <c r="B84" s="3" t="s">
        <v>16</v>
      </c>
    </row>
    <row r="85" ht="15">
      <c r="B85" s="1" t="s">
        <v>143</v>
      </c>
    </row>
    <row r="86" ht="15">
      <c r="B86" s="1" t="s">
        <v>134</v>
      </c>
    </row>
    <row r="88" spans="1:2" ht="15">
      <c r="A88" s="25">
        <v>11</v>
      </c>
      <c r="B88" s="3" t="s">
        <v>29</v>
      </c>
    </row>
    <row r="89" ht="15">
      <c r="B89" s="1" t="s">
        <v>144</v>
      </c>
    </row>
    <row r="91" spans="1:2" ht="15">
      <c r="A91" s="25">
        <v>12</v>
      </c>
      <c r="B91" s="3" t="s">
        <v>71</v>
      </c>
    </row>
    <row r="92" ht="15">
      <c r="B92" s="1" t="s">
        <v>131</v>
      </c>
    </row>
    <row r="94" spans="1:2" ht="15">
      <c r="A94" s="25">
        <v>13</v>
      </c>
      <c r="B94" s="3" t="s">
        <v>72</v>
      </c>
    </row>
    <row r="95" ht="15">
      <c r="B95" s="1" t="s">
        <v>112</v>
      </c>
    </row>
    <row r="97" spans="1:2" ht="15">
      <c r="A97" s="43">
        <v>14</v>
      </c>
      <c r="B97" s="3" t="s">
        <v>17</v>
      </c>
    </row>
    <row r="98" spans="2:8" ht="15">
      <c r="B98" s="153" t="s">
        <v>256</v>
      </c>
      <c r="C98" s="151"/>
      <c r="D98" s="151"/>
      <c r="E98" s="151"/>
      <c r="F98" s="151"/>
      <c r="G98" s="151"/>
      <c r="H98" s="151"/>
    </row>
    <row r="99" spans="2:9" ht="15">
      <c r="B99" s="153" t="s">
        <v>257</v>
      </c>
      <c r="C99" s="151"/>
      <c r="D99" s="151"/>
      <c r="E99" s="151"/>
      <c r="F99" s="151"/>
      <c r="G99" s="151"/>
      <c r="H99" s="151"/>
      <c r="I99" s="17"/>
    </row>
    <row r="100" spans="2:9" ht="15">
      <c r="B100" s="153" t="s">
        <v>258</v>
      </c>
      <c r="C100" s="153"/>
      <c r="D100" s="153"/>
      <c r="E100" s="153"/>
      <c r="F100" s="153"/>
      <c r="G100" s="153"/>
      <c r="H100" s="153"/>
      <c r="I100" s="17"/>
    </row>
    <row r="101" spans="2:9" ht="15" customHeight="1">
      <c r="B101" s="153" t="s">
        <v>264</v>
      </c>
      <c r="C101" s="153"/>
      <c r="D101" s="153"/>
      <c r="E101" s="153"/>
      <c r="F101" s="153"/>
      <c r="G101" s="153"/>
      <c r="H101" s="153"/>
      <c r="I101" s="17"/>
    </row>
    <row r="102" spans="2:9" ht="15">
      <c r="B102" s="161" t="s">
        <v>263</v>
      </c>
      <c r="C102" s="162"/>
      <c r="D102" s="162"/>
      <c r="E102" s="162"/>
      <c r="F102" s="162"/>
      <c r="G102" s="162"/>
      <c r="H102" s="162"/>
      <c r="I102" s="17"/>
    </row>
    <row r="104" spans="1:9" s="18" customFormat="1" ht="15">
      <c r="A104" s="25">
        <v>15</v>
      </c>
      <c r="B104" s="44" t="s">
        <v>181</v>
      </c>
      <c r="C104" s="14"/>
      <c r="D104" s="14"/>
      <c r="E104" s="14"/>
      <c r="F104" s="14"/>
      <c r="G104" s="14"/>
      <c r="H104" s="14"/>
      <c r="I104" s="14"/>
    </row>
    <row r="105" spans="1:9" s="18" customFormat="1" ht="15">
      <c r="A105" s="25"/>
      <c r="B105" s="160" t="s">
        <v>259</v>
      </c>
      <c r="C105" s="160"/>
      <c r="D105" s="160"/>
      <c r="E105" s="160"/>
      <c r="F105" s="160"/>
      <c r="G105" s="160"/>
      <c r="H105" s="160"/>
      <c r="I105" s="14"/>
    </row>
    <row r="106" spans="1:9" s="18" customFormat="1" ht="15">
      <c r="A106" s="26"/>
      <c r="B106" s="160" t="s">
        <v>260</v>
      </c>
      <c r="C106" s="160"/>
      <c r="D106" s="160"/>
      <c r="E106" s="160"/>
      <c r="F106" s="160"/>
      <c r="G106" s="160"/>
      <c r="H106" s="160"/>
      <c r="I106" s="14"/>
    </row>
    <row r="107" spans="1:9" s="18" customFormat="1" ht="15">
      <c r="A107" s="26"/>
      <c r="B107" s="160" t="s">
        <v>274</v>
      </c>
      <c r="C107" s="160"/>
      <c r="D107" s="160"/>
      <c r="E107" s="160"/>
      <c r="F107" s="160"/>
      <c r="G107" s="160"/>
      <c r="H107" s="160"/>
      <c r="I107" s="14"/>
    </row>
    <row r="108" spans="1:9" s="18" customFormat="1" ht="15">
      <c r="A108" s="26"/>
      <c r="B108" s="160" t="s">
        <v>273</v>
      </c>
      <c r="C108" s="160"/>
      <c r="D108" s="160"/>
      <c r="E108" s="160"/>
      <c r="F108" s="160"/>
      <c r="G108" s="160"/>
      <c r="H108" s="160"/>
      <c r="I108" s="14"/>
    </row>
    <row r="109" spans="1:9" s="18" customFormat="1" ht="15">
      <c r="A109" s="26"/>
      <c r="B109" s="14"/>
      <c r="C109" s="14"/>
      <c r="D109" s="14"/>
      <c r="E109" s="14"/>
      <c r="F109" s="14"/>
      <c r="G109" s="14"/>
      <c r="H109" s="14"/>
      <c r="I109" s="14"/>
    </row>
    <row r="110" spans="1:2" ht="15">
      <c r="A110" s="25">
        <v>16</v>
      </c>
      <c r="B110" s="3" t="s">
        <v>81</v>
      </c>
    </row>
    <row r="111" spans="2:8" ht="15">
      <c r="B111" s="151" t="s">
        <v>261</v>
      </c>
      <c r="C111" s="151"/>
      <c r="D111" s="151"/>
      <c r="E111" s="151"/>
      <c r="F111" s="151"/>
      <c r="G111" s="151"/>
      <c r="H111" s="151"/>
    </row>
    <row r="112" spans="2:8" ht="15">
      <c r="B112" s="151" t="s">
        <v>262</v>
      </c>
      <c r="C112" s="151"/>
      <c r="D112" s="151"/>
      <c r="E112" s="151"/>
      <c r="F112" s="151"/>
      <c r="G112" s="151"/>
      <c r="H112" s="151"/>
    </row>
    <row r="113" spans="2:8" ht="15">
      <c r="B113" s="151" t="s">
        <v>270</v>
      </c>
      <c r="C113" s="151"/>
      <c r="D113" s="151"/>
      <c r="E113" s="151"/>
      <c r="F113" s="151"/>
      <c r="G113" s="151"/>
      <c r="H113" s="151"/>
    </row>
    <row r="114" spans="2:8" ht="15">
      <c r="B114" s="151" t="s">
        <v>272</v>
      </c>
      <c r="C114" s="151"/>
      <c r="D114" s="151"/>
      <c r="E114" s="151"/>
      <c r="F114" s="151"/>
      <c r="G114" s="151"/>
      <c r="H114" s="151"/>
    </row>
    <row r="115" spans="2:8" ht="15">
      <c r="B115" s="162" t="s">
        <v>271</v>
      </c>
      <c r="C115" s="162"/>
      <c r="D115" s="162"/>
      <c r="E115" s="162"/>
      <c r="F115" s="162"/>
      <c r="G115" s="162"/>
      <c r="H115" s="162"/>
    </row>
    <row r="117" spans="1:2" ht="15">
      <c r="A117" s="25">
        <v>17</v>
      </c>
      <c r="B117" s="3" t="s">
        <v>4</v>
      </c>
    </row>
    <row r="118" spans="6:8" ht="15">
      <c r="F118" s="2" t="s">
        <v>50</v>
      </c>
      <c r="H118" s="2" t="s">
        <v>50</v>
      </c>
    </row>
    <row r="119" spans="6:8" ht="15">
      <c r="F119" s="2" t="s">
        <v>0</v>
      </c>
      <c r="H119" s="2" t="s">
        <v>2</v>
      </c>
    </row>
    <row r="120" spans="6:8" ht="15">
      <c r="F120" s="19" t="str">
        <f>E57</f>
        <v>31.10.11</v>
      </c>
      <c r="H120" s="19" t="str">
        <f>E69</f>
        <v>31.10.11</v>
      </c>
    </row>
    <row r="121" spans="1:9" ht="15">
      <c r="A121" s="17"/>
      <c r="F121" s="2" t="s">
        <v>1</v>
      </c>
      <c r="H121" s="2" t="s">
        <v>1</v>
      </c>
      <c r="I121" s="17"/>
    </row>
    <row r="122" spans="1:9" ht="15">
      <c r="A122" s="17"/>
      <c r="B122" s="1" t="s">
        <v>73</v>
      </c>
      <c r="I122" s="17"/>
    </row>
    <row r="123" spans="1:9" ht="15">
      <c r="A123" s="17"/>
      <c r="B123" s="45" t="s">
        <v>98</v>
      </c>
      <c r="C123" s="45"/>
      <c r="D123" s="45"/>
      <c r="E123" s="45"/>
      <c r="F123" s="27"/>
      <c r="G123" s="27"/>
      <c r="H123" s="28"/>
      <c r="I123" s="17"/>
    </row>
    <row r="124" spans="1:9" ht="12.75" customHeight="1" hidden="1">
      <c r="A124" s="17"/>
      <c r="B124" s="45"/>
      <c r="C124" s="45"/>
      <c r="D124" s="45"/>
      <c r="E124" s="45"/>
      <c r="F124" s="27"/>
      <c r="G124" s="27"/>
      <c r="H124" s="28"/>
      <c r="I124" s="17"/>
    </row>
    <row r="125" spans="1:9" ht="15">
      <c r="A125" s="17"/>
      <c r="B125" s="49" t="s">
        <v>99</v>
      </c>
      <c r="C125" s="45"/>
      <c r="D125" s="45"/>
      <c r="E125" s="45"/>
      <c r="F125" s="27">
        <f>-'IS'!B28</f>
        <v>212</v>
      </c>
      <c r="G125" s="27"/>
      <c r="H125" s="27">
        <f>-'IS'!F28</f>
        <v>212</v>
      </c>
      <c r="I125" s="17"/>
    </row>
    <row r="126" spans="1:9" ht="15">
      <c r="A126" s="17"/>
      <c r="B126" s="50" t="s">
        <v>100</v>
      </c>
      <c r="C126" s="45"/>
      <c r="D126" s="45"/>
      <c r="E126" s="45"/>
      <c r="F126" s="27">
        <v>0</v>
      </c>
      <c r="G126" s="27"/>
      <c r="H126" s="27">
        <f>F126</f>
        <v>0</v>
      </c>
      <c r="I126" s="17"/>
    </row>
    <row r="127" spans="1:9" ht="15.75" thickBot="1">
      <c r="A127" s="17"/>
      <c r="B127" s="45"/>
      <c r="C127" s="45"/>
      <c r="D127" s="45"/>
      <c r="E127" s="45"/>
      <c r="F127" s="136">
        <f>SUM(F125:F126)</f>
        <v>212</v>
      </c>
      <c r="G127" s="27"/>
      <c r="H127" s="136">
        <f>SUM(H125:H126)</f>
        <v>212</v>
      </c>
      <c r="I127" s="17"/>
    </row>
    <row r="128" spans="1:9" ht="12.75" customHeight="1" thickTop="1">
      <c r="A128" s="17"/>
      <c r="I128" s="17"/>
    </row>
    <row r="129" spans="1:9" ht="15">
      <c r="A129" s="17"/>
      <c r="B129" s="1" t="s">
        <v>115</v>
      </c>
      <c r="C129" s="14"/>
      <c r="D129" s="14"/>
      <c r="E129" s="14"/>
      <c r="F129" s="14"/>
      <c r="G129" s="14"/>
      <c r="H129" s="14"/>
      <c r="I129" s="17"/>
    </row>
    <row r="130" spans="1:9" ht="15">
      <c r="A130" s="17"/>
      <c r="B130" s="14"/>
      <c r="C130" s="14"/>
      <c r="D130" s="14"/>
      <c r="E130" s="14"/>
      <c r="F130" s="2" t="s">
        <v>50</v>
      </c>
      <c r="H130" s="2" t="s">
        <v>50</v>
      </c>
      <c r="I130" s="17"/>
    </row>
    <row r="131" spans="1:9" ht="15">
      <c r="A131" s="17"/>
      <c r="B131" s="14"/>
      <c r="C131" s="14"/>
      <c r="D131" s="14"/>
      <c r="E131" s="14"/>
      <c r="F131" s="2" t="s">
        <v>0</v>
      </c>
      <c r="H131" s="2" t="s">
        <v>2</v>
      </c>
      <c r="I131" s="17"/>
    </row>
    <row r="132" spans="1:9" ht="15">
      <c r="A132" s="17"/>
      <c r="B132" s="14"/>
      <c r="C132" s="14"/>
      <c r="D132" s="14"/>
      <c r="E132" s="14"/>
      <c r="F132" s="19" t="str">
        <f>F120</f>
        <v>31.10.11</v>
      </c>
      <c r="H132" s="19" t="str">
        <f>H120</f>
        <v>31.10.11</v>
      </c>
      <c r="I132" s="17"/>
    </row>
    <row r="133" spans="1:9" ht="15">
      <c r="A133" s="17"/>
      <c r="B133" s="14"/>
      <c r="C133" s="14"/>
      <c r="D133" s="14"/>
      <c r="E133" s="14"/>
      <c r="F133" s="2" t="s">
        <v>117</v>
      </c>
      <c r="H133" s="2" t="s">
        <v>117</v>
      </c>
      <c r="I133" s="17"/>
    </row>
    <row r="134" spans="1:9" ht="15">
      <c r="A134" s="17"/>
      <c r="B134" s="14"/>
      <c r="C134" s="14"/>
      <c r="D134" s="14"/>
      <c r="E134" s="14"/>
      <c r="F134" s="14"/>
      <c r="G134" s="14"/>
      <c r="H134" s="14"/>
      <c r="I134" s="17"/>
    </row>
    <row r="135" spans="1:9" ht="15">
      <c r="A135" s="17"/>
      <c r="B135" s="1" t="s">
        <v>116</v>
      </c>
      <c r="C135" s="14"/>
      <c r="D135" s="14"/>
      <c r="E135" s="14"/>
      <c r="F135" s="28">
        <v>25</v>
      </c>
      <c r="G135" s="28"/>
      <c r="H135" s="28">
        <v>25</v>
      </c>
      <c r="I135" s="17"/>
    </row>
    <row r="136" spans="1:9" ht="15">
      <c r="A136" s="17"/>
      <c r="B136" s="1" t="s">
        <v>269</v>
      </c>
      <c r="C136" s="14"/>
      <c r="D136" s="14"/>
      <c r="E136" s="14"/>
      <c r="F136" s="13">
        <v>-73</v>
      </c>
      <c r="G136" s="28"/>
      <c r="H136" s="28">
        <v>-73</v>
      </c>
      <c r="I136" s="17"/>
    </row>
    <row r="137" spans="2:9" ht="15.75" thickBot="1">
      <c r="B137" s="14"/>
      <c r="C137" s="14"/>
      <c r="D137" s="14"/>
      <c r="E137" s="14"/>
      <c r="F137" s="137">
        <f>SUM(F135:F136)</f>
        <v>-48</v>
      </c>
      <c r="G137" s="28"/>
      <c r="H137" s="136">
        <f>SUM(H135:H136)</f>
        <v>-48</v>
      </c>
      <c r="I137" s="17"/>
    </row>
    <row r="138" spans="2:9" ht="15.75" thickTop="1">
      <c r="B138" s="14"/>
      <c r="C138" s="14"/>
      <c r="D138" s="14"/>
      <c r="E138" s="14"/>
      <c r="F138" s="23"/>
      <c r="G138" s="28"/>
      <c r="H138" s="27"/>
      <c r="I138" s="17"/>
    </row>
    <row r="139" spans="1:9" ht="15">
      <c r="A139" s="25">
        <v>18</v>
      </c>
      <c r="B139" s="3" t="s">
        <v>30</v>
      </c>
      <c r="I139" s="17"/>
    </row>
    <row r="140" spans="2:9" ht="15">
      <c r="B140" s="1" t="s">
        <v>135</v>
      </c>
      <c r="I140" s="17"/>
    </row>
    <row r="142" spans="1:9" ht="15">
      <c r="A142" s="25">
        <v>19</v>
      </c>
      <c r="B142" s="3" t="s">
        <v>22</v>
      </c>
      <c r="I142" s="17"/>
    </row>
    <row r="143" spans="2:9" ht="15">
      <c r="B143" s="1" t="s">
        <v>145</v>
      </c>
      <c r="I143" s="17"/>
    </row>
    <row r="144" spans="2:9" ht="15">
      <c r="B144" s="1" t="s">
        <v>136</v>
      </c>
      <c r="I144" s="17"/>
    </row>
    <row r="146" spans="1:2" ht="15">
      <c r="A146" s="24">
        <v>20</v>
      </c>
      <c r="B146" s="3" t="s">
        <v>192</v>
      </c>
    </row>
    <row r="147" ht="15">
      <c r="B147" s="1" t="s">
        <v>193</v>
      </c>
    </row>
    <row r="149" spans="2:8" ht="15">
      <c r="B149" s="3" t="s">
        <v>194</v>
      </c>
      <c r="C149" s="159" t="s">
        <v>195</v>
      </c>
      <c r="D149" s="159"/>
      <c r="E149" s="24" t="s">
        <v>196</v>
      </c>
      <c r="F149" s="3"/>
      <c r="G149" s="96" t="s">
        <v>197</v>
      </c>
      <c r="H149" s="3"/>
    </row>
    <row r="150" spans="2:8" ht="15">
      <c r="B150" s="3"/>
      <c r="C150" s="96" t="s">
        <v>198</v>
      </c>
      <c r="D150" s="96" t="s">
        <v>199</v>
      </c>
      <c r="E150" s="3"/>
      <c r="F150" s="3"/>
      <c r="G150" s="96" t="s">
        <v>200</v>
      </c>
      <c r="H150" s="3"/>
    </row>
    <row r="151" spans="2:7" ht="15">
      <c r="B151" s="123">
        <v>40817</v>
      </c>
      <c r="C151" s="124">
        <v>0.2</v>
      </c>
      <c r="D151" s="124">
        <v>0.2</v>
      </c>
      <c r="E151" s="125">
        <v>10000</v>
      </c>
      <c r="G151" s="1">
        <v>2042</v>
      </c>
    </row>
    <row r="152" ht="15">
      <c r="B152" s="97"/>
    </row>
    <row r="153" ht="15">
      <c r="B153" s="97" t="s">
        <v>253</v>
      </c>
    </row>
    <row r="154" ht="15">
      <c r="B154" s="97"/>
    </row>
    <row r="155" spans="1:9" ht="15">
      <c r="A155" s="25">
        <v>21</v>
      </c>
      <c r="B155" s="3" t="s">
        <v>88</v>
      </c>
      <c r="I155" s="17"/>
    </row>
    <row r="156" spans="1:9" ht="15">
      <c r="A156" s="58"/>
      <c r="B156" s="151" t="s">
        <v>171</v>
      </c>
      <c r="C156" s="151"/>
      <c r="D156" s="151"/>
      <c r="E156" s="151"/>
      <c r="F156" s="151"/>
      <c r="G156" s="151"/>
      <c r="H156" s="151"/>
      <c r="I156" s="17"/>
    </row>
    <row r="157" spans="1:9" ht="15">
      <c r="A157" s="58"/>
      <c r="B157" s="55"/>
      <c r="C157" s="55"/>
      <c r="D157" s="55"/>
      <c r="E157" s="55"/>
      <c r="F157" s="55"/>
      <c r="G157" s="55"/>
      <c r="H157" s="55"/>
      <c r="I157" s="17"/>
    </row>
    <row r="158" spans="1:2" ht="15">
      <c r="A158" s="25">
        <v>22</v>
      </c>
      <c r="B158" s="3" t="s">
        <v>23</v>
      </c>
    </row>
    <row r="160" spans="2:8" ht="15">
      <c r="B160" s="14"/>
      <c r="C160" s="14"/>
      <c r="D160" s="15" t="s">
        <v>74</v>
      </c>
      <c r="E160" s="15"/>
      <c r="F160" s="15" t="s">
        <v>75</v>
      </c>
      <c r="G160" s="15"/>
      <c r="H160" s="15" t="s">
        <v>13</v>
      </c>
    </row>
    <row r="161" spans="2:8" ht="15">
      <c r="B161" s="14" t="s">
        <v>201</v>
      </c>
      <c r="C161" s="14"/>
      <c r="D161" s="15" t="s">
        <v>1</v>
      </c>
      <c r="E161" s="14"/>
      <c r="F161" s="15" t="s">
        <v>1</v>
      </c>
      <c r="G161" s="14"/>
      <c r="H161" s="15" t="s">
        <v>1</v>
      </c>
    </row>
    <row r="162" spans="1:8" ht="15">
      <c r="A162" s="55"/>
      <c r="B162" s="14"/>
      <c r="C162" s="14"/>
      <c r="D162" s="14"/>
      <c r="E162" s="14"/>
      <c r="F162" s="14"/>
      <c r="G162" s="14"/>
      <c r="H162" s="14"/>
    </row>
    <row r="163" spans="1:8" ht="15">
      <c r="A163" s="55"/>
      <c r="B163" s="29" t="s">
        <v>76</v>
      </c>
      <c r="C163" s="14"/>
      <c r="D163" s="28"/>
      <c r="E163" s="28"/>
      <c r="F163" s="28"/>
      <c r="G163" s="28"/>
      <c r="H163" s="28"/>
    </row>
    <row r="164" spans="1:8" ht="15">
      <c r="A164" s="55"/>
      <c r="B164" s="14" t="s">
        <v>118</v>
      </c>
      <c r="C164" s="14"/>
      <c r="D164" s="28">
        <v>4551</v>
      </c>
      <c r="E164" s="28"/>
      <c r="F164" s="133">
        <v>1000</v>
      </c>
      <c r="G164" s="28"/>
      <c r="H164" s="28">
        <f>SUM(D164:G164)</f>
        <v>5551</v>
      </c>
    </row>
    <row r="165" spans="1:8" ht="15">
      <c r="A165" s="55"/>
      <c r="B165" s="14" t="s">
        <v>77</v>
      </c>
      <c r="C165" s="14"/>
      <c r="D165" s="28">
        <v>10478</v>
      </c>
      <c r="E165" s="28"/>
      <c r="F165" s="90">
        <v>0</v>
      </c>
      <c r="G165" s="28"/>
      <c r="H165" s="28">
        <f>SUM(D165:G165)</f>
        <v>10478</v>
      </c>
    </row>
    <row r="166" spans="1:8" ht="15">
      <c r="A166" s="55"/>
      <c r="B166" s="14" t="s">
        <v>96</v>
      </c>
      <c r="C166" s="14"/>
      <c r="D166" s="28">
        <v>756</v>
      </c>
      <c r="E166" s="28"/>
      <c r="F166" s="90">
        <v>0</v>
      </c>
      <c r="G166" s="28"/>
      <c r="H166" s="28">
        <f>SUM(D166:G166)</f>
        <v>756</v>
      </c>
    </row>
    <row r="167" spans="1:8" ht="15">
      <c r="A167" s="55"/>
      <c r="B167" s="14" t="s">
        <v>151</v>
      </c>
      <c r="C167" s="14"/>
      <c r="D167" s="28">
        <v>72</v>
      </c>
      <c r="E167" s="28"/>
      <c r="F167" s="90">
        <v>0</v>
      </c>
      <c r="G167" s="28"/>
      <c r="H167" s="28">
        <f>SUM(D167:G167)</f>
        <v>72</v>
      </c>
    </row>
    <row r="168" spans="1:8" ht="15">
      <c r="A168" s="55"/>
      <c r="B168" s="14"/>
      <c r="C168" s="14"/>
      <c r="D168" s="91">
        <f>SUM(D164:D167)</f>
        <v>15857</v>
      </c>
      <c r="E168" s="28"/>
      <c r="F168" s="134">
        <f>SUM(F164:F167)</f>
        <v>1000</v>
      </c>
      <c r="G168" s="28"/>
      <c r="H168" s="91">
        <f>SUM(H164:H167)</f>
        <v>16857</v>
      </c>
    </row>
    <row r="169" spans="1:8" ht="15">
      <c r="A169" s="55"/>
      <c r="B169" s="14"/>
      <c r="C169" s="14"/>
      <c r="D169" s="27"/>
      <c r="E169" s="28"/>
      <c r="F169" s="92"/>
      <c r="G169" s="28"/>
      <c r="H169" s="27"/>
    </row>
    <row r="170" spans="1:8" ht="15">
      <c r="A170" s="55"/>
      <c r="B170" s="29" t="s">
        <v>92</v>
      </c>
      <c r="C170" s="14"/>
      <c r="D170" s="27"/>
      <c r="E170" s="28"/>
      <c r="F170" s="92"/>
      <c r="G170" s="28"/>
      <c r="H170" s="27"/>
    </row>
    <row r="171" spans="2:8" ht="15">
      <c r="B171" s="14" t="s">
        <v>96</v>
      </c>
      <c r="C171" s="14"/>
      <c r="D171" s="28">
        <v>377</v>
      </c>
      <c r="E171" s="28"/>
      <c r="F171" s="90">
        <v>0</v>
      </c>
      <c r="G171" s="28"/>
      <c r="H171" s="28">
        <f>SUM(D171:G171)</f>
        <v>377</v>
      </c>
    </row>
    <row r="172" spans="2:8" ht="15">
      <c r="B172" s="14"/>
      <c r="C172" s="14"/>
      <c r="D172" s="91">
        <f>SUM(D171)</f>
        <v>377</v>
      </c>
      <c r="E172" s="28"/>
      <c r="F172" s="93">
        <v>0</v>
      </c>
      <c r="G172" s="28"/>
      <c r="H172" s="91">
        <f>SUM(H171)</f>
        <v>377</v>
      </c>
    </row>
    <row r="173" spans="2:8" ht="15.75" thickBot="1">
      <c r="B173" s="14"/>
      <c r="C173" s="14"/>
      <c r="D173" s="28"/>
      <c r="E173" s="28"/>
      <c r="F173" s="74"/>
      <c r="G173" s="28"/>
      <c r="H173" s="28"/>
    </row>
    <row r="174" spans="2:8" ht="15.75" thickBot="1">
      <c r="B174" s="14" t="s">
        <v>13</v>
      </c>
      <c r="C174" s="14"/>
      <c r="D174" s="75">
        <f>D168+D172</f>
        <v>16234</v>
      </c>
      <c r="E174" s="76"/>
      <c r="F174" s="77">
        <f>+F168+F172</f>
        <v>1000</v>
      </c>
      <c r="G174" s="76"/>
      <c r="H174" s="75">
        <f>+H168+H172</f>
        <v>17234</v>
      </c>
    </row>
    <row r="175" ht="15.75" thickTop="1"/>
    <row r="176" spans="1:2" ht="15">
      <c r="A176" s="25">
        <v>23</v>
      </c>
      <c r="B176" s="3" t="s">
        <v>24</v>
      </c>
    </row>
    <row r="177" ht="15">
      <c r="B177" s="1" t="s">
        <v>137</v>
      </c>
    </row>
    <row r="179" spans="1:2" ht="15">
      <c r="A179" s="25">
        <v>24</v>
      </c>
      <c r="B179" s="3" t="s">
        <v>25</v>
      </c>
    </row>
    <row r="180" ht="15">
      <c r="B180" s="1" t="s">
        <v>146</v>
      </c>
    </row>
    <row r="182" spans="1:9" ht="15">
      <c r="A182" s="25">
        <v>25</v>
      </c>
      <c r="B182" s="24" t="s">
        <v>226</v>
      </c>
      <c r="C182" s="55"/>
      <c r="D182" s="55"/>
      <c r="E182" s="55"/>
      <c r="F182" s="55"/>
      <c r="G182" s="55"/>
      <c r="H182" s="55"/>
      <c r="I182" s="17"/>
    </row>
    <row r="183" spans="1:9" ht="15">
      <c r="A183" s="58"/>
      <c r="B183" s="55" t="s">
        <v>185</v>
      </c>
      <c r="C183" s="55"/>
      <c r="D183" s="55"/>
      <c r="E183" s="55"/>
      <c r="F183" s="55"/>
      <c r="G183" s="55"/>
      <c r="H183" s="55"/>
      <c r="I183" s="17"/>
    </row>
    <row r="184" spans="1:9" ht="15">
      <c r="A184" s="58"/>
      <c r="B184" s="55"/>
      <c r="C184" s="55"/>
      <c r="F184" s="89"/>
      <c r="G184" s="55"/>
      <c r="H184" s="19" t="str">
        <f>F132</f>
        <v>31.10.11</v>
      </c>
      <c r="I184" s="17"/>
    </row>
    <row r="185" spans="1:9" ht="15">
      <c r="A185" s="58"/>
      <c r="B185" s="55"/>
      <c r="C185" s="55"/>
      <c r="F185" s="121"/>
      <c r="G185" s="55"/>
      <c r="H185" s="15" t="s">
        <v>1</v>
      </c>
      <c r="I185" s="17"/>
    </row>
    <row r="186" spans="1:9" ht="15">
      <c r="A186" s="58"/>
      <c r="B186" s="58" t="s">
        <v>186</v>
      </c>
      <c r="C186" s="94"/>
      <c r="F186" s="122"/>
      <c r="G186" s="94"/>
      <c r="H186" s="94">
        <f>H188-H187</f>
        <v>-7443</v>
      </c>
      <c r="I186" s="95"/>
    </row>
    <row r="187" spans="1:9" ht="15">
      <c r="A187" s="58"/>
      <c r="B187" s="58" t="s">
        <v>187</v>
      </c>
      <c r="C187" s="94"/>
      <c r="D187" s="17"/>
      <c r="E187" s="17"/>
      <c r="F187" s="122"/>
      <c r="G187" s="94"/>
      <c r="H187" s="138">
        <v>-435</v>
      </c>
      <c r="I187" s="95"/>
    </row>
    <row r="188" spans="1:9" ht="15">
      <c r="A188" s="58"/>
      <c r="B188" s="58"/>
      <c r="C188" s="94"/>
      <c r="D188" s="17"/>
      <c r="E188" s="17"/>
      <c r="F188" s="122"/>
      <c r="G188" s="94"/>
      <c r="H188" s="94">
        <f>H190-H189</f>
        <v>-7878</v>
      </c>
      <c r="I188" s="95"/>
    </row>
    <row r="189" spans="1:9" ht="15">
      <c r="A189" s="58"/>
      <c r="B189" s="55" t="s">
        <v>202</v>
      </c>
      <c r="C189" s="94"/>
      <c r="D189" s="17"/>
      <c r="E189" s="17"/>
      <c r="F189" s="122"/>
      <c r="G189" s="94"/>
      <c r="H189" s="94">
        <v>-230</v>
      </c>
      <c r="I189" s="95"/>
    </row>
    <row r="190" spans="1:9" ht="15.75" thickBot="1">
      <c r="A190" s="58"/>
      <c r="B190" s="58"/>
      <c r="C190" s="55"/>
      <c r="D190" s="17"/>
      <c r="E190" s="17"/>
      <c r="F190" s="52"/>
      <c r="G190" s="55"/>
      <c r="H190" s="139">
        <f>Equity!G23</f>
        <v>-8108</v>
      </c>
      <c r="I190" s="17"/>
    </row>
    <row r="191" spans="1:9" ht="15.75" thickTop="1">
      <c r="A191" s="58"/>
      <c r="B191" s="151"/>
      <c r="C191" s="151"/>
      <c r="D191" s="151"/>
      <c r="E191" s="151"/>
      <c r="F191" s="151"/>
      <c r="G191" s="151"/>
      <c r="H191" s="151"/>
      <c r="I191" s="17"/>
    </row>
    <row r="192" spans="1:2" ht="15">
      <c r="A192" s="25">
        <v>26</v>
      </c>
      <c r="B192" s="3" t="s">
        <v>78</v>
      </c>
    </row>
    <row r="193" spans="1:2" ht="15">
      <c r="A193" s="25"/>
      <c r="B193" s="1" t="s">
        <v>33</v>
      </c>
    </row>
    <row r="194" ht="15">
      <c r="A194" s="25"/>
    </row>
    <row r="195" spans="1:9" ht="15">
      <c r="A195" s="25"/>
      <c r="B195" s="3"/>
      <c r="F195" s="30" t="s">
        <v>79</v>
      </c>
      <c r="G195" s="31"/>
      <c r="H195" s="2" t="s">
        <v>84</v>
      </c>
      <c r="I195" s="31"/>
    </row>
    <row r="196" spans="1:9" ht="15">
      <c r="A196" s="25"/>
      <c r="B196" s="3"/>
      <c r="F196" s="2" t="s">
        <v>50</v>
      </c>
      <c r="G196" s="31"/>
      <c r="H196" s="2" t="s">
        <v>50</v>
      </c>
      <c r="I196" s="31"/>
    </row>
    <row r="197" spans="1:9" ht="15">
      <c r="A197" s="25"/>
      <c r="B197" s="3"/>
      <c r="F197" s="2" t="s">
        <v>0</v>
      </c>
      <c r="G197" s="31"/>
      <c r="H197" s="2" t="s">
        <v>2</v>
      </c>
      <c r="I197" s="31"/>
    </row>
    <row r="198" spans="6:8" ht="15">
      <c r="F198" s="19" t="str">
        <f>F132</f>
        <v>31.10.11</v>
      </c>
      <c r="H198" s="19" t="str">
        <f>H132</f>
        <v>31.10.11</v>
      </c>
    </row>
    <row r="199" spans="6:8" ht="12.75" customHeight="1">
      <c r="F199" s="2"/>
      <c r="H199" s="2"/>
    </row>
    <row r="200" spans="2:8" ht="15.75" thickBot="1">
      <c r="B200" s="1" t="s">
        <v>227</v>
      </c>
      <c r="F200" s="140">
        <f>'IS'!B40</f>
        <v>-571</v>
      </c>
      <c r="G200" s="28"/>
      <c r="H200" s="140">
        <f>'IS'!F40</f>
        <v>-571</v>
      </c>
    </row>
    <row r="201" spans="6:11" ht="13.5" customHeight="1" thickTop="1">
      <c r="F201" s="141"/>
      <c r="G201" s="28"/>
      <c r="H201" s="141"/>
      <c r="K201" s="46"/>
    </row>
    <row r="202" spans="2:11" ht="15">
      <c r="B202" s="1" t="s">
        <v>32</v>
      </c>
      <c r="F202" s="141"/>
      <c r="G202" s="28"/>
      <c r="H202" s="141"/>
      <c r="K202" s="46"/>
    </row>
    <row r="203" spans="2:11" ht="15.75" thickBot="1">
      <c r="B203" s="1" t="s">
        <v>31</v>
      </c>
      <c r="F203" s="140">
        <v>124718</v>
      </c>
      <c r="G203" s="28"/>
      <c r="H203" s="140">
        <f>F203</f>
        <v>124718</v>
      </c>
      <c r="K203" s="46"/>
    </row>
    <row r="204" spans="6:14" ht="12.75" customHeight="1" thickTop="1">
      <c r="F204" s="141"/>
      <c r="G204" s="28"/>
      <c r="H204" s="141"/>
      <c r="N204" s="47"/>
    </row>
    <row r="205" spans="2:8" ht="15.75" thickBot="1">
      <c r="B205" s="1" t="s">
        <v>27</v>
      </c>
      <c r="F205" s="142">
        <f>+F200/F203*100</f>
        <v>-0.4578328709568787</v>
      </c>
      <c r="G205" s="28"/>
      <c r="H205" s="142">
        <f>+H200/H203*100</f>
        <v>-0.4578328709568787</v>
      </c>
    </row>
    <row r="206" spans="6:8" ht="15.75" thickTop="1">
      <c r="F206" s="32"/>
      <c r="G206" s="33"/>
      <c r="H206" s="32"/>
    </row>
    <row r="207" spans="2:8" ht="15">
      <c r="B207" s="1" t="s">
        <v>138</v>
      </c>
      <c r="F207" s="32"/>
      <c r="G207" s="33"/>
      <c r="H207" s="32"/>
    </row>
    <row r="208" spans="2:8" ht="15">
      <c r="B208" s="1" t="s">
        <v>139</v>
      </c>
      <c r="F208" s="32"/>
      <c r="G208" s="33"/>
      <c r="H208" s="32"/>
    </row>
  </sheetData>
  <sheetProtection/>
  <mergeCells count="45">
    <mergeCell ref="B191:H191"/>
    <mergeCell ref="E69:H69"/>
    <mergeCell ref="B16:H16"/>
    <mergeCell ref="B17:H17"/>
    <mergeCell ref="B101:H101"/>
    <mergeCell ref="B115:H115"/>
    <mergeCell ref="B156:H156"/>
    <mergeCell ref="B114:H114"/>
    <mergeCell ref="B43:H43"/>
    <mergeCell ref="B44:H44"/>
    <mergeCell ref="B7:H7"/>
    <mergeCell ref="B8:H8"/>
    <mergeCell ref="B9:H9"/>
    <mergeCell ref="B10:H10"/>
    <mergeCell ref="B11:H11"/>
    <mergeCell ref="B15:H15"/>
    <mergeCell ref="B12:H12"/>
    <mergeCell ref="B13:H13"/>
    <mergeCell ref="B14:H14"/>
    <mergeCell ref="B45:H45"/>
    <mergeCell ref="B46:H46"/>
    <mergeCell ref="B19:H19"/>
    <mergeCell ref="B18:H18"/>
    <mergeCell ref="B42:H42"/>
    <mergeCell ref="B47:H47"/>
    <mergeCell ref="B99:H99"/>
    <mergeCell ref="B105:H105"/>
    <mergeCell ref="B48:H48"/>
    <mergeCell ref="B49:H49"/>
    <mergeCell ref="B50:H50"/>
    <mergeCell ref="B52:H52"/>
    <mergeCell ref="B53:H53"/>
    <mergeCell ref="B100:H100"/>
    <mergeCell ref="B54:H54"/>
    <mergeCell ref="E57:H57"/>
    <mergeCell ref="E56:H56"/>
    <mergeCell ref="C149:D149"/>
    <mergeCell ref="B106:H106"/>
    <mergeCell ref="B107:H107"/>
    <mergeCell ref="B111:H111"/>
    <mergeCell ref="B98:H98"/>
    <mergeCell ref="B102:H102"/>
    <mergeCell ref="B112:H112"/>
    <mergeCell ref="B113:H113"/>
    <mergeCell ref="B108:H108"/>
  </mergeCells>
  <printOptions/>
  <pageMargins left="0.75" right="0.25" top="0.26" bottom="0.3" header="0.26" footer="0.28"/>
  <pageSetup horizontalDpi="300" verticalDpi="300" orientation="portrait" paperSize="9" r:id="rId2"/>
  <rowBreaks count="4" manualBreakCount="4">
    <brk id="40" max="8" man="1"/>
    <brk id="86" max="8" man="1"/>
    <brk id="127" max="8" man="1"/>
    <brk id="17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Kelly Hing</cp:lastModifiedBy>
  <cp:lastPrinted>2011-12-19T08:12:43Z</cp:lastPrinted>
  <dcterms:created xsi:type="dcterms:W3CDTF">2003-11-01T13:04:36Z</dcterms:created>
  <dcterms:modified xsi:type="dcterms:W3CDTF">2011-12-21T08:52:11Z</dcterms:modified>
  <cp:category/>
  <cp:version/>
  <cp:contentType/>
  <cp:contentStatus/>
</cp:coreProperties>
</file>